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8975" windowHeight="10935" activeTab="0"/>
  </bookViews>
  <sheets>
    <sheet name="โครงการ" sheetId="1" r:id="rId1"/>
    <sheet name="โอนบริษัท" sheetId="2" r:id="rId2"/>
  </sheets>
  <definedNames/>
  <calcPr fullCalcOnLoad="1"/>
</workbook>
</file>

<file path=xl/sharedStrings.xml><?xml version="1.0" encoding="utf-8"?>
<sst xmlns="http://schemas.openxmlformats.org/spreadsheetml/2006/main" count="4427" uniqueCount="2264">
  <si>
    <t>มหาวิทยาลัยราชภัฏพระนคร</t>
  </si>
  <si>
    <t>เลขที่อ้างอิง</t>
  </si>
  <si>
    <t>เช็คสั่งจ่าย</t>
  </si>
  <si>
    <t>ผู้เบิก</t>
  </si>
  <si>
    <t>จ่ายค่า</t>
  </si>
  <si>
    <t>จำนวนเงิน</t>
  </si>
  <si>
    <t>ภาษี 7%</t>
  </si>
  <si>
    <t>หักภาษี 1%</t>
  </si>
  <si>
    <t>รับจริง</t>
  </si>
  <si>
    <t>วิลาวัลย์</t>
  </si>
  <si>
    <t>ธนาคาร</t>
  </si>
  <si>
    <t>เลขที่บัญชี</t>
  </si>
  <si>
    <t>เลขที่ใบแจ้งหนี้</t>
  </si>
  <si>
    <t>วันที่โอน</t>
  </si>
  <si>
    <t>กสิกร</t>
  </si>
  <si>
    <t>กรุงเทพ</t>
  </si>
  <si>
    <t>กรุงไทย</t>
  </si>
  <si>
    <t>ทหารไทย</t>
  </si>
  <si>
    <t>ไทยพาณิชย์</t>
  </si>
  <si>
    <t>แจ้งเงินโอน</t>
  </si>
  <si>
    <t>แจ้งเงินโอนบริษัท</t>
  </si>
  <si>
    <t>024-3-50018-8</t>
  </si>
  <si>
    <t>ร้านถ่ายเอกสาร</t>
  </si>
  <si>
    <t>466-0-21637-3</t>
  </si>
  <si>
    <t>ร้านณภัทร ก๊อปปี้</t>
  </si>
  <si>
    <t>408-1-07716-3</t>
  </si>
  <si>
    <t>รายได้มหาวิทยาลัยราชภัฏพระนคร</t>
  </si>
  <si>
    <t>ค่าปรับ</t>
  </si>
  <si>
    <t>136-2-48720-7</t>
  </si>
  <si>
    <t>พัชรี</t>
  </si>
  <si>
    <t>ค่าวัสดุสำนักงาน</t>
  </si>
  <si>
    <t>ศุภวรรณ</t>
  </si>
  <si>
    <t>ยูโอบี</t>
  </si>
  <si>
    <t>ศูนย์ถ่ายเอกสาร</t>
  </si>
  <si>
    <t>136-2-50928-1</t>
  </si>
  <si>
    <t>772-0-11244-5</t>
  </si>
  <si>
    <t>136-2-49377-5</t>
  </si>
  <si>
    <t>กรุงศรี</t>
  </si>
  <si>
    <t>รายได้ศูนย์วัฒนธรรมพระนคร</t>
  </si>
  <si>
    <t>136-2-48742-1</t>
  </si>
  <si>
    <t>ณภัทร ก๊อปปี้</t>
  </si>
  <si>
    <t>วัชรี</t>
  </si>
  <si>
    <t>479-1-09278-7</t>
  </si>
  <si>
    <t>ค่าถ่ายเอกสาร</t>
  </si>
  <si>
    <t>เกรียงไกร</t>
  </si>
  <si>
    <t>วารุณี</t>
  </si>
  <si>
    <t>ค่าจ้างถ่ายเอกสาร</t>
  </si>
  <si>
    <t>เสาวรส</t>
  </si>
  <si>
    <t>นายเสรี  พ่วงออมสิน</t>
  </si>
  <si>
    <t>พรชัย</t>
  </si>
  <si>
    <t>780-0-19985-1</t>
  </si>
  <si>
    <t>พลศักดิ์</t>
  </si>
  <si>
    <t>บริษัท พี.เอส.ไอ.เซลส์แอนด์เซอร์วิส จำกัด</t>
  </si>
  <si>
    <t>391-1-02007-5</t>
  </si>
  <si>
    <t>บริษัท ที-ได คอมพิวเตอร์ โอเอ (ประเทศไทย) จำกัด</t>
  </si>
  <si>
    <t>127-2-06494-1</t>
  </si>
  <si>
    <t>406-8-09066-1</t>
  </si>
  <si>
    <t>บริษัท ดีเทค มาร์เก็ตติ้ง จำกัด</t>
  </si>
  <si>
    <t>ทิพย์รัตน์</t>
  </si>
  <si>
    <t>095-2-68317-9</t>
  </si>
  <si>
    <t>มัธนา</t>
  </si>
  <si>
    <t>อรอนงค์</t>
  </si>
  <si>
    <t>บริษัท ทรัพย์อรุณพง จำกัด</t>
  </si>
  <si>
    <t>ขวัญชนก</t>
  </si>
  <si>
    <t>735-2-77773-5</t>
  </si>
  <si>
    <t>ร้านสหกรณ์วิทยาลัยครูพระนคร จำกัด</t>
  </si>
  <si>
    <t>สุธีรา</t>
  </si>
  <si>
    <t>บริษัท พีค เอลิเวเตอร์ (ประเทศไทย) จำกัด</t>
  </si>
  <si>
    <t>725-2-64372-3</t>
  </si>
  <si>
    <t>521-0-36844-0</t>
  </si>
  <si>
    <t>313-2-45345-2</t>
  </si>
  <si>
    <t>บริษัท นำหน้า ซัพพลาย แอนด์ เซอร์วิส จำกัด</t>
  </si>
  <si>
    <t>036-2-60068-7</t>
  </si>
  <si>
    <t>ภริตพร</t>
  </si>
  <si>
    <t>ระพีพรรณ</t>
  </si>
  <si>
    <t>บริษัท บัตรกรุงไทย จำกัด (มหาชน)</t>
  </si>
  <si>
    <t>นรากาญจน์</t>
  </si>
  <si>
    <t>981-5-46111-7</t>
  </si>
  <si>
    <t>013-3-23152-8</t>
  </si>
  <si>
    <t>เจนศึก</t>
  </si>
  <si>
    <t>179-3-03204-4</t>
  </si>
  <si>
    <t>บริษัท แมกซ์ เซฟวิ่งส์ (ประเทศไทย) จำกัด</t>
  </si>
  <si>
    <t>223-0-36842-1</t>
  </si>
  <si>
    <t>นายเอกชัย  ผิวอ่อน</t>
  </si>
  <si>
    <t>313-2-55492-3</t>
  </si>
  <si>
    <t>ค่าวัสดุ</t>
  </si>
  <si>
    <t>บริษัท พี.เอส.ที.โฮมเซอร์วิส จำกัด</t>
  </si>
  <si>
    <t>088-1-03833-1</t>
  </si>
  <si>
    <t>วรรณศิริ</t>
  </si>
  <si>
    <t>บริษัท จีเนทีฟ จำกัด</t>
  </si>
  <si>
    <t>065-0-19306-7</t>
  </si>
  <si>
    <t>ค่าจ้างซ่อมเครื่องพิมพ์</t>
  </si>
  <si>
    <t>192-2-35240-8</t>
  </si>
  <si>
    <t>ร้านอุทัยตรายาง</t>
  </si>
  <si>
    <t>ค่าทำตรายาง</t>
  </si>
  <si>
    <t>856-0-12162-5</t>
  </si>
  <si>
    <t>243-0-37847-7</t>
  </si>
  <si>
    <t>บริษัท เอบิซ อินเตอร์กรุ๊ป จำกัด</t>
  </si>
  <si>
    <t>711-2-73862-7</t>
  </si>
  <si>
    <t>อัญชลีรัตน์</t>
  </si>
  <si>
    <t>นายภาณุวัฒน์  วัฒนกุล</t>
  </si>
  <si>
    <t>029-4-02817-9</t>
  </si>
  <si>
    <t>บริษัท ทิม ซับพลิเม้นท์ จำกัด</t>
  </si>
  <si>
    <t>409-0-84892-5</t>
  </si>
  <si>
    <t>วะรุฬพันธ์</t>
  </si>
  <si>
    <t>051-0-07130-9</t>
  </si>
  <si>
    <t>บริษัท เทคโนโลยี โปรเฟสชั่นนัล เซอร์วิส จำกัด</t>
  </si>
  <si>
    <t>โชคนุสิทธิ์</t>
  </si>
  <si>
    <t>บริษัท ปันสาร เอเชีย จำกัด</t>
  </si>
  <si>
    <t>สุกัญญา</t>
  </si>
  <si>
    <t>028-2-04375-2</t>
  </si>
  <si>
    <t>ศูนย์หนังสือมหาวิทยาลัยเกษตรศาสตร์</t>
  </si>
  <si>
    <t>ค่าหนังสือ</t>
  </si>
  <si>
    <t>235-2-09946-4</t>
  </si>
  <si>
    <t>052-1-25100-1</t>
  </si>
  <si>
    <t>ร้านอนันต์พานิช</t>
  </si>
  <si>
    <t>029-3-04158-0</t>
  </si>
  <si>
    <t>บริษัท พี.เอส.ไอ.เซลส์ แอนด์ เซอร์วิส จำกัด</t>
  </si>
  <si>
    <t>ศิวรรณ์</t>
  </si>
  <si>
    <t>795-0-09094-4</t>
  </si>
  <si>
    <t>ค่าซ่อมเครื่องพิมพ์</t>
  </si>
  <si>
    <t>บริษัท พี แอนด์ พี เน็ทเวอร์ค โซลูชั่น จำกัด</t>
  </si>
  <si>
    <t>268-2-15491-8</t>
  </si>
  <si>
    <t>โนรี</t>
  </si>
  <si>
    <t>บริษัท รักษาความปลอดภัย เอ็น.ซี.ซี จำกัด</t>
  </si>
  <si>
    <t>ศิวรรนจ์</t>
  </si>
  <si>
    <t>757-3-02374-2</t>
  </si>
  <si>
    <t>053-2-18527-9</t>
  </si>
  <si>
    <t>074-1-44207-8</t>
  </si>
  <si>
    <t>113-0-01717-6</t>
  </si>
  <si>
    <t>บริษัท คอมพิวเตอร์ยูเนี่ยน จำกัด</t>
  </si>
  <si>
    <t>วรรณภา</t>
  </si>
  <si>
    <t>อ้อยทิพย์</t>
  </si>
  <si>
    <t>บริษัท รักษาความปลอดภัย ท๊อป การ์เดียน จำกัด</t>
  </si>
  <si>
    <t>324-4-37710-2</t>
  </si>
  <si>
    <t>ค่าทำป้ายไวนิล</t>
  </si>
  <si>
    <t>สลิสา</t>
  </si>
  <si>
    <t>นางเพ็ญนภา  ห้องเม่ง</t>
  </si>
  <si>
    <t>ค่าจัดจ้างซักทำความสะอาดผ้า</t>
  </si>
  <si>
    <t>028-0-44163-5</t>
  </si>
  <si>
    <t>วัชรพงศ์</t>
  </si>
  <si>
    <t>วณิฎา</t>
  </si>
  <si>
    <t>บริษัท เฟิร์ส ซิสเต็มส์ อินเตอร์เนชั่นแนล จำกัด</t>
  </si>
  <si>
    <t>อรนิตย์</t>
  </si>
  <si>
    <t>ค่าน้ำดื่ม</t>
  </si>
  <si>
    <t>บริษัท ซินเน็ค (ประเทศไทย) จำกัด (มหาชน)</t>
  </si>
  <si>
    <t>ร้านเทคนิคซัพพลายส์</t>
  </si>
  <si>
    <t>นายศักดา  ชีววิภาส</t>
  </si>
  <si>
    <t>ค่าวัสดุกิจกรรม</t>
  </si>
  <si>
    <t>ค่าจ้างซ่อมเครื่องปรับอากาศ</t>
  </si>
  <si>
    <t>บริษัท ซิมโก้ เอ็นจิเนียริ่ง จำกัด</t>
  </si>
  <si>
    <t>138-4-42560-7</t>
  </si>
  <si>
    <t>นันทวรรณ</t>
  </si>
  <si>
    <t>ขวัญเรือน</t>
  </si>
  <si>
    <t>บริษัท จันทร์วิธาร เอ็นจิเนียริ่ง จำกัด</t>
  </si>
  <si>
    <t>045-2-62217-8</t>
  </si>
  <si>
    <t>ค่าหมึกพิมพ์สี</t>
  </si>
  <si>
    <t>สถาบันวิจัยและพัฒนาพลังงานนครพิงค์ ม.เชียงใหม่</t>
  </si>
  <si>
    <t>บริษัท เวิลด์ พริ้นท์ แอนด์ ดีไซน์ จำกัด</t>
  </si>
  <si>
    <t>797-1-30307-0</t>
  </si>
  <si>
    <t>ค่าครุภัณฑ์กล้องวงจรปิดพร้อมติดตั้ง</t>
  </si>
  <si>
    <t>นายศิลป์ชัย  ยศทวีวงศ์</t>
  </si>
  <si>
    <t>032-1-31179-2</t>
  </si>
  <si>
    <t>รัฐพล</t>
  </si>
  <si>
    <t>ค่าจ้างทำป้ายไวนิล</t>
  </si>
  <si>
    <t>ณภัทร  ก๊อปปี้</t>
  </si>
  <si>
    <t>บริษัท ออลโรด ทรานส์ จำกัด</t>
  </si>
  <si>
    <t>ค่าวัสดุไฟฟ้า ประปา</t>
  </si>
  <si>
    <t>ค่าวัสดุอุปกรณ์กีฬา</t>
  </si>
  <si>
    <t>ณัฐธิฌา</t>
  </si>
  <si>
    <t>บริษัท เทคโนโลยี โปรเฟสชั่นนัล จำกัด</t>
  </si>
  <si>
    <t>140-4-29774-7</t>
  </si>
  <si>
    <t>กมลชนก</t>
  </si>
  <si>
    <t>บริษัท กีล่า สปอร์ต จำกัด</t>
  </si>
  <si>
    <t>067-1-52746-9</t>
  </si>
  <si>
    <t>บริษัท แอลทีบี โซลูชั่น เทรดดิ้ง จำกัด</t>
  </si>
  <si>
    <t>954-2-11704-1</t>
  </si>
  <si>
    <t>ค่ากระดาษถ่ายเอกสาร</t>
  </si>
  <si>
    <t>บริษัท นำหน้าซัพพลาย แอนด์ เซอร์วิส จำกัด</t>
  </si>
  <si>
    <t>บริษัท เดอะ อินฟินิตี้ ดาต้า จำกัด</t>
  </si>
  <si>
    <t>2-002/67</t>
  </si>
  <si>
    <t>ค่าธรรมเนียมเครื่องรูดบัตรเครดิต  เดือน ก.ย  66</t>
  </si>
  <si>
    <t>123101013</t>
  </si>
  <si>
    <t>ม2-018/67</t>
  </si>
  <si>
    <t>บริษัท ดิ เอสเคิร์ฟ จำกัด</t>
  </si>
  <si>
    <t>ค่าต่อสัญญอนุญาตให้ใช้สิทธิ์ในซอฟต์แวร์</t>
  </si>
  <si>
    <t>057-1-85367-1</t>
  </si>
  <si>
    <t>2023100030</t>
  </si>
  <si>
    <t>ม2-017/67</t>
  </si>
  <si>
    <t>นายศักดา  ชีวิภาส</t>
  </si>
  <si>
    <t>ค่าหนังสือพิมพ์และวารสาร  เดือน ต.ค 66</t>
  </si>
  <si>
    <t>2-631/67</t>
  </si>
  <si>
    <t>ค่าทำความสะอาดอาคารสถานที่ และบริการสุข  เดือน ก.ย 66</t>
  </si>
  <si>
    <t>25354</t>
  </si>
  <si>
    <t>ม2-029/67</t>
  </si>
  <si>
    <t>จารุวรรณ</t>
  </si>
  <si>
    <t>ค่าวัสดุเพื่อใช้ในกิจกรรมพัฒนาอัจฉริยภาพ</t>
  </si>
  <si>
    <t>2023/10/6</t>
  </si>
  <si>
    <t>ม2-030/67</t>
  </si>
  <si>
    <t>ค่าจ้างทำเสื้อกิจกรรม</t>
  </si>
  <si>
    <t>2310/0088</t>
  </si>
  <si>
    <t>ม2-040/67</t>
  </si>
  <si>
    <t>สุรยศ</t>
  </si>
  <si>
    <t>4045</t>
  </si>
  <si>
    <t>ม2-042/67</t>
  </si>
  <si>
    <t>TST/23138</t>
  </si>
  <si>
    <t>ม2-028/67</t>
  </si>
  <si>
    <t>6611018</t>
  </si>
  <si>
    <t>ม3-006/67</t>
  </si>
  <si>
    <t>บริษัท นอบ์พ คอร์ปปอเรชั่น กรุ๊ป จำกัด</t>
  </si>
  <si>
    <t>2311003</t>
  </si>
  <si>
    <t>ม2-026/67</t>
  </si>
  <si>
    <t>บริษัท ก๊อปปี้เออร์ แอนด์ พริ้นเตอร์ จำกัด</t>
  </si>
  <si>
    <t>102-3-19059-8</t>
  </si>
  <si>
    <t>112023-0001</t>
  </si>
  <si>
    <t>2-008/67</t>
  </si>
  <si>
    <t>บริษัท ไมครอนเน็ค เวิร์ค เทคโนโลยี จำกัด</t>
  </si>
  <si>
    <t>ค่าสิทธิ์ในโปรแกรมป้องกันไวรัส</t>
  </si>
  <si>
    <t>66019</t>
  </si>
  <si>
    <t>ม2-023/67</t>
  </si>
  <si>
    <t>ค่าจ้างเหมาบริการ  เดือน ต.ค 66</t>
  </si>
  <si>
    <t>ม2-032/67</t>
  </si>
  <si>
    <t>บริษัท ดีเทค มาร์เกกติ้ง จำกัด</t>
  </si>
  <si>
    <t>ค่าเช่าเครื่องถ่ายเอกสาร เดือน ต.ค 66</t>
  </si>
  <si>
    <t>66-23465</t>
  </si>
  <si>
    <t>ม2-034/67</t>
  </si>
  <si>
    <t>2311007</t>
  </si>
  <si>
    <t>2-009/67</t>
  </si>
  <si>
    <t>ค่าซ่อมเครื่องพิมพ์และเครื่องสำรองไฟ</t>
  </si>
  <si>
    <t>66/10/065</t>
  </si>
  <si>
    <t>ม5-002/67</t>
  </si>
  <si>
    <t>66-121</t>
  </si>
  <si>
    <t>2-016/67</t>
  </si>
  <si>
    <t>สุวิมล</t>
  </si>
  <si>
    <t>ค่าธรรมเนียมเครื่องรูดบัตรเครดิต เดือน ต.ค 66</t>
  </si>
  <si>
    <t>123111013</t>
  </si>
  <si>
    <t>ม2-041/67</t>
  </si>
  <si>
    <t>บริษัท พี.เอส.ไอ.เซลส์ แอนด์ เวอร์วิส จำกัด</t>
  </si>
  <si>
    <t>66/16240</t>
  </si>
  <si>
    <t>ม2-027/67</t>
  </si>
  <si>
    <t>66/16159</t>
  </si>
  <si>
    <t>2-630/66</t>
  </si>
  <si>
    <t>ค่าซ่อมแซมอาคาร 100 ปี อ.14</t>
  </si>
  <si>
    <t>2-628/66</t>
  </si>
  <si>
    <t>หจก.ด่านเจริญการโยธา</t>
  </si>
  <si>
    <t>ค่าซ่อมแซมอาคารปิยะราช อาคาร 20</t>
  </si>
  <si>
    <t>3-355/66</t>
  </si>
  <si>
    <t>ค่าเหมาบริการดูแลด้านภูมิทัศน์ เดือน ก.ย 66</t>
  </si>
  <si>
    <t>63435</t>
  </si>
  <si>
    <t>2-022/67</t>
  </si>
  <si>
    <t>ร้านรัฐพลธุรกิจยนต์</t>
  </si>
  <si>
    <t>จ้างเปลี่ยนยางยนต์สำนักงาน</t>
  </si>
  <si>
    <t>123-2-50944-5</t>
  </si>
  <si>
    <t>025/1235</t>
  </si>
  <si>
    <t>ม2-049/67</t>
  </si>
  <si>
    <t>วัสดุค่าใช้จ่ายกีฬาสาธิตราชภัฏสัมพันธ์</t>
  </si>
  <si>
    <t>2023/10/24</t>
  </si>
  <si>
    <t>ม2-047/67</t>
  </si>
  <si>
    <t>บริษัท เอ็น แอนด์ เอ็น คอมพิวเตอร์ ซิสเต็ม จำกัด</t>
  </si>
  <si>
    <t>ค่าจ้างซ่อมเครื่องคอมพิวเตอร์</t>
  </si>
  <si>
    <t>66-11021</t>
  </si>
  <si>
    <t>2-021/67</t>
  </si>
  <si>
    <t>บริษัท แม็กซ์ เซฟวิ่งส์ (ประเทศไทย) จำกัด</t>
  </si>
  <si>
    <t>ค่าจ้างเหมาดูแลบำรุงรักษา เดือน ต.ค 66</t>
  </si>
  <si>
    <t>6610019</t>
  </si>
  <si>
    <t>ม2-062/67</t>
  </si>
  <si>
    <t>66-123</t>
  </si>
  <si>
    <t>ม2-057/67</t>
  </si>
  <si>
    <t>ค่าจ้างซ่อมเครื่องโปรเจคเตอร์</t>
  </si>
  <si>
    <t>660031</t>
  </si>
  <si>
    <t>ม2-061/67</t>
  </si>
  <si>
    <t>ค่าจัดจ้างรถปรับอากาศ เส้นทางไป</t>
  </si>
  <si>
    <t>2310-93</t>
  </si>
  <si>
    <t>ม2-060/67</t>
  </si>
  <si>
    <t>บริษัท เอเซอร์วิส อะไหล่ยนต์ จำกัด</t>
  </si>
  <si>
    <t>จิราวรรณ</t>
  </si>
  <si>
    <t>202-2-64305-6</t>
  </si>
  <si>
    <t>ม2-059/67</t>
  </si>
  <si>
    <t>จ้างจัดทำตรายางข้อความ</t>
  </si>
  <si>
    <t>4058</t>
  </si>
  <si>
    <t>ม2-058/67</t>
  </si>
  <si>
    <t>ค่าจ้างจัดพิมพ์ป้ายนิทรรศการราชภัฏวิจัย</t>
  </si>
  <si>
    <t>4050</t>
  </si>
  <si>
    <t>2-023/67</t>
  </si>
  <si>
    <t>66/16233</t>
  </si>
  <si>
    <t>2-027/67</t>
  </si>
  <si>
    <t>66/16232</t>
  </si>
  <si>
    <t>2-026/67</t>
  </si>
  <si>
    <t>66/16237</t>
  </si>
  <si>
    <t>3-039/67</t>
  </si>
  <si>
    <t>บริษัท เอเจนเทค จำกัด</t>
  </si>
  <si>
    <t>ค่าเหมาบริการดูแลด้านภูมิทัศน์ เดือน ต.ค 66</t>
  </si>
  <si>
    <t>052-3-28602-1</t>
  </si>
  <si>
    <t>1103002/2566</t>
  </si>
  <si>
    <t>2-035/67</t>
  </si>
  <si>
    <t>หจก.ที เค เพาเวอร์ ซัมมิต</t>
  </si>
  <si>
    <t>ค่าจ้างเหมาดูแลบำรุงรักษาสระว่ายน้ำ งวดที่ 1  เดือน ต.ค 66</t>
  </si>
  <si>
    <t>424-1-24480-1</t>
  </si>
  <si>
    <t>6611143</t>
  </si>
  <si>
    <t>2-032/67</t>
  </si>
  <si>
    <t>ค่าเช่าซอฟต์แวร์สำหรับสถาบันการศึกษา งวดที่ 34/36  (ต.ค 66)</t>
  </si>
  <si>
    <t>23006042</t>
  </si>
  <si>
    <t>2-031/67</t>
  </si>
  <si>
    <t>ค่าเช่าเครื่องถ่ายเอกสารงานกองคลัง เดือน ต.ค 66</t>
  </si>
  <si>
    <t>66/16234</t>
  </si>
  <si>
    <t>ม2-069/67</t>
  </si>
  <si>
    <t>ม2-068/67</t>
  </si>
  <si>
    <t>2-033/67</t>
  </si>
  <si>
    <t>นายอดิศร  ทิพย์พิมพ์วงศ์</t>
  </si>
  <si>
    <t>ค่าซ่อมตู้เย็นของงานเย็นของพัสดุ</t>
  </si>
  <si>
    <t>185-2-22885-0</t>
  </si>
  <si>
    <t>2-037/67</t>
  </si>
  <si>
    <t>2-036/67</t>
  </si>
  <si>
    <t>ค่าซ่อมโปรเจคเตอร์ห้องประชุมสมันตเนตร</t>
  </si>
  <si>
    <t>078/2566</t>
  </si>
  <si>
    <t>2-039/67</t>
  </si>
  <si>
    <t>ค่าจ้างเหมาบำรุงระบบกล้องวงจรปิด งวดที่ 1  เดือน ต.ค 66</t>
  </si>
  <si>
    <t>080/2566</t>
  </si>
  <si>
    <t>2-029/67</t>
  </si>
  <si>
    <t>ค่าเช่าเครื่องคอมพิวเตอร์ 35  เครื่อง ง.35/37   ต.ค  66</t>
  </si>
  <si>
    <t>2311021</t>
  </si>
  <si>
    <t>2-028/67</t>
  </si>
  <si>
    <t>ค่าเช่าเครื่องคอมพิวเตอร์ 760  เครื่อง ง. 35/37   ต.ค   66</t>
  </si>
  <si>
    <t>2311020</t>
  </si>
  <si>
    <t>2-030/67</t>
  </si>
  <si>
    <t>ค่าเช่าเครื่องคอมพิวเตอร์ 40  เครื่อง ง. 25/36 ต.ค   66</t>
  </si>
  <si>
    <t>2311022</t>
  </si>
  <si>
    <t>2-052/67</t>
  </si>
  <si>
    <t>บริษัท รักษาปลอดภัยราชาโยค จำกัด</t>
  </si>
  <si>
    <t>ค่าทำความสะอาดอาคารสถานที่ โซน A ,B,D เดือน ต.ค 66</t>
  </si>
  <si>
    <t>131-4-13394-1</t>
  </si>
  <si>
    <t xml:space="preserve">ค่าปรับ </t>
  </si>
  <si>
    <t>2-043/67</t>
  </si>
  <si>
    <t>บริษัท เทคโลโลยี โปรเฟสชั่นนัล เซอร์วิส จำกัด</t>
  </si>
  <si>
    <t>ค่าซ่อมคอมพิวเตอร์ของงานบัญชีและพัสดุ</t>
  </si>
  <si>
    <t>66/11/036</t>
  </si>
  <si>
    <t>ม2-078/67</t>
  </si>
  <si>
    <t>บริษัท เดอะ ซีซีซ เซ็นเตอร์ จำกัด</t>
  </si>
  <si>
    <t>ค่าทำถุงสปันบอน์ด</t>
  </si>
  <si>
    <t>088-2-65565-7</t>
  </si>
  <si>
    <t>660359</t>
  </si>
  <si>
    <t>ม2-087/67</t>
  </si>
  <si>
    <t>ร้าน เอส ดี พาณิชย์</t>
  </si>
  <si>
    <t>วรารัตน์</t>
  </si>
  <si>
    <t>ค่าวัสดุใช้ในกิจกรรมการอนุรักษ์พันธุกรรมพืช</t>
  </si>
  <si>
    <t>P-001/67</t>
  </si>
  <si>
    <t>ม2-072/67</t>
  </si>
  <si>
    <t>ค่าจ้างทำเสื้อกิจกรรมกีฬาสาธิตราชภัฏ</t>
  </si>
  <si>
    <t>2310/0087</t>
  </si>
  <si>
    <t>ม2-067/67</t>
  </si>
  <si>
    <t>อุทัยตรายาง</t>
  </si>
  <si>
    <t>ม2-082/67</t>
  </si>
  <si>
    <t>เสถียรพันธุ์</t>
  </si>
  <si>
    <t xml:space="preserve"> ค่ากระดาษ</t>
  </si>
  <si>
    <t>8/25</t>
  </si>
  <si>
    <t>2-034/67</t>
  </si>
  <si>
    <t>ค่าจ้างเหมาดูแลรักษาลิฟท์โดบสาร ง. 1  เดือน ต.ค 66</t>
  </si>
  <si>
    <t>660038</t>
  </si>
  <si>
    <t>2-049/67</t>
  </si>
  <si>
    <t>ร้านอำนวยพร 2</t>
  </si>
  <si>
    <t>ค่าวัสดุสำนักงานและวัสุทำควาสสะอาด</t>
  </si>
  <si>
    <t>66/7</t>
  </si>
  <si>
    <t>2-024/67</t>
  </si>
  <si>
    <t>ค่าเครื่องถ่ายอกสาร เดือน ต.ค 66</t>
  </si>
  <si>
    <t>66/16236</t>
  </si>
  <si>
    <t>2-025/67</t>
  </si>
  <si>
    <t>66/16235</t>
  </si>
  <si>
    <t>ม2-043/67</t>
  </si>
  <si>
    <t>ม5-008/67</t>
  </si>
  <si>
    <t>6611-007</t>
  </si>
  <si>
    <t>ม2-103/67</t>
  </si>
  <si>
    <t>เกรียวไกร</t>
  </si>
  <si>
    <t>ค่ากระดาษ</t>
  </si>
  <si>
    <t>6611-008</t>
  </si>
  <si>
    <t>ม2-107/67</t>
  </si>
  <si>
    <t>6611-003</t>
  </si>
  <si>
    <t>ม3-007/67</t>
  </si>
  <si>
    <t>6611-005</t>
  </si>
  <si>
    <t>ม2-073/67</t>
  </si>
  <si>
    <t>6611-002</t>
  </si>
  <si>
    <t>2-054/67</t>
  </si>
  <si>
    <t>ค่าจ้างสำเนาเอกสารกิจกรรมอบรม</t>
  </si>
  <si>
    <t>44/37</t>
  </si>
  <si>
    <t>2-042/67</t>
  </si>
  <si>
    <t>พิมพ์ปกสีหน้า-หลัง</t>
  </si>
  <si>
    <t>44/36</t>
  </si>
  <si>
    <t>2-070/67</t>
  </si>
  <si>
    <t>บริษัท เอส.เอ็น.พี.เอ็นเตอร์ ไพร์ส จำกัด</t>
  </si>
  <si>
    <t>ค่าครุภัณฑ์สำนักงาน</t>
  </si>
  <si>
    <t>375-1-01791-9</t>
  </si>
  <si>
    <t>66-0656</t>
  </si>
  <si>
    <t>2-060/67</t>
  </si>
  <si>
    <t>ค่าดูแลความปลอดถัย เดือน ต.ค 66</t>
  </si>
  <si>
    <t>66010090</t>
  </si>
  <si>
    <t>2-057/67</t>
  </si>
  <si>
    <t>ค่าธรรมเนียมการรูดบัตร เดือน พ.ย 66</t>
  </si>
  <si>
    <t>123121033</t>
  </si>
  <si>
    <t>2-069/67</t>
  </si>
  <si>
    <t>บริษัท พี พี เอ็น 51 จำกัด</t>
  </si>
  <si>
    <t>ค่าทำความสะอาดภายในอาคารเรียนรวมและศูนย์วัฒน์ เดือน ต.ค 66</t>
  </si>
  <si>
    <t>003-1-29657-9</t>
  </si>
  <si>
    <t>2310022</t>
  </si>
  <si>
    <t>2-048/67</t>
  </si>
  <si>
    <t>ค่าซ่อมเครื่องสำรองไฟ</t>
  </si>
  <si>
    <t>66/11/054</t>
  </si>
  <si>
    <t>3-042/67</t>
  </si>
  <si>
    <t>บริษัท รักษาความปลอดภัย นครินทร์ และกฏหมาย จำกัด</t>
  </si>
  <si>
    <t>ค่าบริการดูแลรักาความปลอดภัย เดือน ต.ค 66</t>
  </si>
  <si>
    <t>104-2-83995-3</t>
  </si>
  <si>
    <t>2023100205</t>
  </si>
  <si>
    <t>ม2-120/67</t>
  </si>
  <si>
    <t>35/1739</t>
  </si>
  <si>
    <t>2-061/67</t>
  </si>
  <si>
    <t>ค่าเช่าซอฟต์สำหรับสถาบันการศึกษา เดือน พ.ย 66</t>
  </si>
  <si>
    <t>23006631</t>
  </si>
  <si>
    <t>3-043/67</t>
  </si>
  <si>
    <t>บริษัท ยูไนเต็ด อินฟอร์เมชั่น ไฮเวย์ จำกัด</t>
  </si>
  <si>
    <t>ค่าบริการศัญญาณ Leased Line internet เดือน ต.ค 66</t>
  </si>
  <si>
    <t>019-1-70166-1</t>
  </si>
  <si>
    <t>40231006051</t>
  </si>
  <si>
    <t>ม2-116/67</t>
  </si>
  <si>
    <t>ค่าจ้างตรายาง</t>
  </si>
  <si>
    <t>ม2-121/67</t>
  </si>
  <si>
    <t>ร้านว.พาณิชย์</t>
  </si>
  <si>
    <t>ค่าวัสดุและสารเคมี</t>
  </si>
  <si>
    <t>430-0-79565-0</t>
  </si>
  <si>
    <t>บริษัท พรทิพย์ แทรเวล จำกัด</t>
  </si>
  <si>
    <t>ค่าจ้างเหมารถบัสปรับอากาศ</t>
  </si>
  <si>
    <t>061-2-15422-8</t>
  </si>
  <si>
    <t>ม2-077/67</t>
  </si>
  <si>
    <t>ค่าทำสแตนดี้</t>
  </si>
  <si>
    <t>4080</t>
  </si>
  <si>
    <t>ม5-005/67</t>
  </si>
  <si>
    <t>4069</t>
  </si>
  <si>
    <t>ม5-007/67</t>
  </si>
  <si>
    <t>4070</t>
  </si>
  <si>
    <t>ม5-009/67</t>
  </si>
  <si>
    <t>ค่าจ้างทำแผ่นพับหลักสูตรครุศาสตร์มหาบัณฑิต</t>
  </si>
  <si>
    <t>4071</t>
  </si>
  <si>
    <t>ม2-101/67</t>
  </si>
  <si>
    <t>ค่าจ้างทำป้ายไวนิลและจ้างถ่ายเอกสาร</t>
  </si>
  <si>
    <t>4039</t>
  </si>
  <si>
    <t>ม2-108/67</t>
  </si>
  <si>
    <t>ชลนรรจ์</t>
  </si>
  <si>
    <t>ค่ากิจกรรมค่ายสุขด้วยธรรม</t>
  </si>
  <si>
    <t>4085</t>
  </si>
  <si>
    <t>ม2-117/67</t>
  </si>
  <si>
    <t>ค่าพิมพ์ประกาศนียบัตร</t>
  </si>
  <si>
    <t>4409</t>
  </si>
  <si>
    <t>ม2-076/67</t>
  </si>
  <si>
    <t>4081</t>
  </si>
  <si>
    <t>ม2-086/67</t>
  </si>
  <si>
    <t>พันธุ์พัฒน์</t>
  </si>
  <si>
    <t>4036</t>
  </si>
  <si>
    <t>2-063/67</t>
  </si>
  <si>
    <t>ค่าเครื่องถ่ายอกสาร เดือน พ.ย 66</t>
  </si>
  <si>
    <t>66/17860</t>
  </si>
  <si>
    <t>2-064/67</t>
  </si>
  <si>
    <t>66/17862</t>
  </si>
  <si>
    <t>2-065/67</t>
  </si>
  <si>
    <t>66/17859</t>
  </si>
  <si>
    <t>2-066/637</t>
  </si>
  <si>
    <t>66/17861</t>
  </si>
  <si>
    <t>2-067/67</t>
  </si>
  <si>
    <t>66/17863</t>
  </si>
  <si>
    <t>ม2-090/67</t>
  </si>
  <si>
    <t>66/17772</t>
  </si>
  <si>
    <t>ม3-091/67</t>
  </si>
  <si>
    <t>บริษัท เอสอาร์วี เซอร์วิส  จำกัด</t>
  </si>
  <si>
    <t>เกรียงไหร</t>
  </si>
  <si>
    <t>ค่าจ้างซ่อมเลนส์กล้องภาพความละเอียดสูง</t>
  </si>
  <si>
    <t>66/087</t>
  </si>
  <si>
    <t>2-068/67</t>
  </si>
  <si>
    <t>ค่าจ้างดูแลบำรุงรัการะบบเอกสารอิเล็กทรอนิกส์ เดอืน พ.ย 66</t>
  </si>
  <si>
    <t>6612001</t>
  </si>
  <si>
    <t>ม5-006/67</t>
  </si>
  <si>
    <t>เช่าเครื่องถ่ายเอกสาร เดือน พ.ย 66</t>
  </si>
  <si>
    <t>66-137</t>
  </si>
  <si>
    <t>ม2-095/67</t>
  </si>
  <si>
    <t>บริษัท เอเชีย กรีน อินโนเวชั่น จำกัด</t>
  </si>
  <si>
    <t>โชคอนุสิทธ์</t>
  </si>
  <si>
    <t>ค่าจ้างเปลี่ยนอุปกรณ์ระบบกล้องวงจรปิด</t>
  </si>
  <si>
    <t>418-2-65325-5</t>
  </si>
  <si>
    <t>6611/00097</t>
  </si>
  <si>
    <t>ม2-096/67</t>
  </si>
  <si>
    <t>ตาสหนังสือพิมพ์และวารสาร เดือน พ.ย 66</t>
  </si>
  <si>
    <t>ม2-097/67</t>
  </si>
  <si>
    <t>ค่างานติดตั้งโทรทัศน์และอุปกรร์เชื่อมต่อ</t>
  </si>
  <si>
    <t>478-0-59495-2</t>
  </si>
  <si>
    <t>002/0061</t>
  </si>
  <si>
    <t>ม2-098/67</t>
  </si>
  <si>
    <t>น.ส.ธัญารีย์  เนื่องจำนงค์</t>
  </si>
  <si>
    <t>ค่าเหมาเช่าบริการรถตู้พร้อมคนขับและน้ำมันเชื้อเพลิง</t>
  </si>
  <si>
    <t>ม2-099/67</t>
  </si>
  <si>
    <t>พราวด์ อะโกร 99 โดยน.ส.จิตรยา  จารุจิตร์</t>
  </si>
  <si>
    <t>ค่าวัสดุอุปกรณ์ทางการแพทย์</t>
  </si>
  <si>
    <t>982-8-76166-1</t>
  </si>
  <si>
    <t>132566</t>
  </si>
  <si>
    <t>ม2-100/67</t>
  </si>
  <si>
    <t>ค่าเช่าเครื่องถ่ายเอกสาร เดือน พ.ย 66</t>
  </si>
  <si>
    <t>66-03493</t>
  </si>
  <si>
    <t>ม2-102/67</t>
  </si>
  <si>
    <t xml:space="preserve">ค่าเครื่องขยายเสียงและอุปกรณ์ </t>
  </si>
  <si>
    <t>ม2-136/67</t>
  </si>
  <si>
    <t>ค่าจ้างประกอบอาหารกลางวัน ขนมหวาน และผลไม้ เดือน ต.ค 66</t>
  </si>
  <si>
    <t>ม2-137/67</t>
  </si>
  <si>
    <t>ค่าจ้างประกอบอาหารกลางวัน ขนมหวาน และผลไม้ เดือน พ.ย 67</t>
  </si>
  <si>
    <t>ม2-138/67</t>
  </si>
  <si>
    <t>เช่าเครื่องถ่ายเอกสาร เดือน ต.ค 66</t>
  </si>
  <si>
    <t>66-119</t>
  </si>
  <si>
    <t>3-069/67</t>
  </si>
  <si>
    <t>บริษัท รักษาความปลอดภัย นครินทร์ และกฎหมาย จำกัด</t>
  </si>
  <si>
    <t>ค่าบริการดูแลรักษาความปลอดภัย ว.ชัยบาดาล เดือน พ.ย 66</t>
  </si>
  <si>
    <t>2023110105</t>
  </si>
  <si>
    <t>ม2-135/67</t>
  </si>
  <si>
    <t>บริษัท กีฬาภัณฑ์ จำกัด</t>
  </si>
  <si>
    <t>ชนะชนม์</t>
  </si>
  <si>
    <t>049-1-20354-3</t>
  </si>
  <si>
    <t>660723</t>
  </si>
  <si>
    <t>ม5-014/67</t>
  </si>
  <si>
    <t>ค่าจ้างทำป้ายอะคริลิคไสเซาะร่อง</t>
  </si>
  <si>
    <t>161201/66</t>
  </si>
  <si>
    <t>ม2-151/67</t>
  </si>
  <si>
    <t xml:space="preserve">ค่าวัสดุ </t>
  </si>
  <si>
    <t>23120004</t>
  </si>
  <si>
    <t>2-051/67</t>
  </si>
  <si>
    <t>66/11/066</t>
  </si>
  <si>
    <t>2-077/67</t>
  </si>
  <si>
    <t>ค่าซ่อมคอมพิวเตอร์และเครื่องพิมพ์</t>
  </si>
  <si>
    <t>66/12/025</t>
  </si>
  <si>
    <t>ม2-123/67</t>
  </si>
  <si>
    <t>บริษัท ซีทีแลบราตอรี่ จำกัด</t>
  </si>
  <si>
    <t>ค่าวัสดุและสารเคมีทางการเกษตร</t>
  </si>
  <si>
    <t>189-1-42199-5</t>
  </si>
  <si>
    <t>2302389</t>
  </si>
  <si>
    <t>5-077/67</t>
  </si>
  <si>
    <t>ค่าบำรุงรักษาอุปกรณ์เครื่อข่ายอินเตอร์เน็ท งวดที่ 1/4</t>
  </si>
  <si>
    <t>2311049</t>
  </si>
  <si>
    <t>2-053/67</t>
  </si>
  <si>
    <t>ค่าทำความสะอาดอาคารสถานที่ เดือน ต.ค 66</t>
  </si>
  <si>
    <t>25403</t>
  </si>
  <si>
    <t>ม2-147/67</t>
  </si>
  <si>
    <t>ค่าวัสดุและอุปกรณ์สำนักงาน</t>
  </si>
  <si>
    <t>6612-008</t>
  </si>
  <si>
    <t>ม2-146/67</t>
  </si>
  <si>
    <t>6612-007</t>
  </si>
  <si>
    <t>ม2-134/67</t>
  </si>
  <si>
    <t>6612-005</t>
  </si>
  <si>
    <t>ม2-118/67</t>
  </si>
  <si>
    <t>44/43</t>
  </si>
  <si>
    <t>ม2-093/67</t>
  </si>
  <si>
    <t>44/39</t>
  </si>
  <si>
    <t>ม3-017/67</t>
  </si>
  <si>
    <t>44/40</t>
  </si>
  <si>
    <t>ม2-091/67</t>
  </si>
  <si>
    <t>44/41</t>
  </si>
  <si>
    <t>ม2-092/67</t>
  </si>
  <si>
    <t>44/42</t>
  </si>
  <si>
    <t>2-087/67</t>
  </si>
  <si>
    <t>ค่าทำเล่มรายงานการ</t>
  </si>
  <si>
    <t>4094</t>
  </si>
  <si>
    <t>ม2-150/67</t>
  </si>
  <si>
    <t>4064</t>
  </si>
  <si>
    <t>ม2-144/67</t>
  </si>
  <si>
    <t>ศูนย์หนังสือแห่งจุฬามหาวิทยาลัย</t>
  </si>
  <si>
    <t>6700341200399</t>
  </si>
  <si>
    <t>ม2-143/67</t>
  </si>
  <si>
    <t>1266000615</t>
  </si>
  <si>
    <t>2-090/67</t>
  </si>
  <si>
    <t>ค่าจ้างเหมาดูแลบำรุงสระว่ายน้ำ  งวดที่ 2/12  พ.ย 66</t>
  </si>
  <si>
    <t>6611159</t>
  </si>
  <si>
    <t>2-089/67</t>
  </si>
  <si>
    <t>ค่าจ้างเหมาดูแลบำรุงรักษาลิฟต์โดยสาร งวดที่ 2/12  พ.ย 66</t>
  </si>
  <si>
    <t>660041</t>
  </si>
  <si>
    <t>ม2-167/67</t>
  </si>
  <si>
    <t>บริษัท ออฟฟิศเมท (ไทย) จำกัด</t>
  </si>
  <si>
    <t>425-0-62932-3</t>
  </si>
  <si>
    <t>2311062963</t>
  </si>
  <si>
    <t>ม2-165/67</t>
  </si>
  <si>
    <t>ค่าจ้างผลิตป้ายตังอักษรสแตนเลสเงิน</t>
  </si>
  <si>
    <t>110720232</t>
  </si>
  <si>
    <t>ม2-164/67</t>
  </si>
  <si>
    <t>ค่าทำแผ่นพับประชาสัมพันธ์</t>
  </si>
  <si>
    <t>6612316</t>
  </si>
  <si>
    <t>ม2-159/67</t>
  </si>
  <si>
    <t>บริษัท โฟลบลิด คอร์ปอเรชั่น จำกัด</t>
  </si>
  <si>
    <t>036-1-71028-2</t>
  </si>
  <si>
    <t>2312070</t>
  </si>
  <si>
    <t>ม2-139/67</t>
  </si>
  <si>
    <t>66-138</t>
  </si>
  <si>
    <t>2-088/67</t>
  </si>
  <si>
    <t>บริษัท ทิพยประกันภัย</t>
  </si>
  <si>
    <t>ค่าทำประกันภัยรถยนต์ 13 คัน</t>
  </si>
  <si>
    <t>955-0-02299-4</t>
  </si>
  <si>
    <t>382/2566</t>
  </si>
  <si>
    <t>ม2-125/67</t>
  </si>
  <si>
    <t>66/12/014</t>
  </si>
  <si>
    <t>ม2-124/67</t>
  </si>
  <si>
    <t>ร้านพิชามณญ์ ออฟฟิศ โฮม</t>
  </si>
  <si>
    <t>170-1-95745-4</t>
  </si>
  <si>
    <t>3-077/67</t>
  </si>
  <si>
    <t>ศิวรรจน์</t>
  </si>
  <si>
    <t>ค่าเหมาบริการดูแลด้านภูมิทัศน์ภายใน มรภ.พระนคร เดือน พ.ย 66</t>
  </si>
  <si>
    <t>1201002/2566</t>
  </si>
  <si>
    <t>2-076/67</t>
  </si>
  <si>
    <t>ค่าเช่าเครื่องคอมพิวเตอร์ 35  เครื่อง ง.36/37   พ.ย  66</t>
  </si>
  <si>
    <t>2312026</t>
  </si>
  <si>
    <t>2-104/67</t>
  </si>
  <si>
    <t>ค่าเช่าเครื่องคอมพิวเตอร์ 760  เครื่อง ง. 36/37   พ.ย   66</t>
  </si>
  <si>
    <t>2312025</t>
  </si>
  <si>
    <t>2-080/67</t>
  </si>
  <si>
    <t>ค่าเช่าเครื่องคอมพิวเตอร์ 40  เครื่อง ง. 26/36 พ.ย   66</t>
  </si>
  <si>
    <t>2312027</t>
  </si>
  <si>
    <t>2-098/67</t>
  </si>
  <si>
    <t>บริษัท พี แอนด์ พี เวอรค์ โซลูชั่น จำกัด</t>
  </si>
  <si>
    <t>ค่าจ้างเหมาบำรงรักษากล้องวงจรปิด งวดที่ 2/12  เดือน พ.ย 66</t>
  </si>
  <si>
    <t>088/2566</t>
  </si>
  <si>
    <t>3-070/67</t>
  </si>
  <si>
    <t>บริษัท ยูไนเต็ค อินเฟอร์เมชั่น ไฮเวย์ จำกัด</t>
  </si>
  <si>
    <t>ค่าบริการสัญญาณอินเตอร์ เดือน พ.ย 66</t>
  </si>
  <si>
    <t>40231203717</t>
  </si>
  <si>
    <t>ม2-175/67</t>
  </si>
  <si>
    <t>66-133</t>
  </si>
  <si>
    <t>ม5-021/67</t>
  </si>
  <si>
    <t>ค่าเช่ารถตู้  โครงการศึกษาดูงาน</t>
  </si>
  <si>
    <t>ม2-155/67</t>
  </si>
  <si>
    <t>ชินภัทร</t>
  </si>
  <si>
    <t>002/67</t>
  </si>
  <si>
    <t>ม2-182/67</t>
  </si>
  <si>
    <t>สมใจ</t>
  </si>
  <si>
    <t>ค่าจ้างถ่ายเอกสารและพร้อมเข้าเล่ม</t>
  </si>
  <si>
    <t>4423</t>
  </si>
  <si>
    <t>ม2-184/67</t>
  </si>
  <si>
    <t>ค่าจ้างจัดทำป้ายหน่วยงานสภาวิจัย</t>
  </si>
  <si>
    <t>4102</t>
  </si>
  <si>
    <t>ม2-157/67</t>
  </si>
  <si>
    <t>ค่าถ่ายเอสการพร้อมเข้าเล่มวิพากษ์หลักสูตร</t>
  </si>
  <si>
    <t>4416</t>
  </si>
  <si>
    <t>ม2-174/67</t>
  </si>
  <si>
    <t>ร้านศรัญณ์ ไตเติ้ล</t>
  </si>
  <si>
    <t>ค่าวัสดุคลุมโต๊ะและผ้าต่วน</t>
  </si>
  <si>
    <t>062-2-42744-3</t>
  </si>
  <si>
    <t>2-094/67</t>
  </si>
  <si>
    <t>ค่าเหมาบริการฉีดพ่นสารเคมีงวดที่ 1/6</t>
  </si>
  <si>
    <t>063492</t>
  </si>
  <si>
    <t>2-096/67</t>
  </si>
  <si>
    <t>ค่าจ้างดูแลรักษาความปลอดภัย เดือน พ.ย 66</t>
  </si>
  <si>
    <t>ม2-156/67</t>
  </si>
  <si>
    <t>ค่าจ้างติดตั้งประตูทางขึ้นฝั่งศูนย์สิ่งพิมพ์ ชั้น 2 อาคาร 17</t>
  </si>
  <si>
    <t>ม2-158/67</t>
  </si>
  <si>
    <t>ค่าครุภัณฑ์อุปกรณ์กระจายสัญญาณไร้สายแบบใส่ซิมการ์ด</t>
  </si>
  <si>
    <t>6612-001</t>
  </si>
  <si>
    <t>ม2-145/67</t>
  </si>
  <si>
    <t>ค่าจัดจ้างถ่ายเอกสาร</t>
  </si>
  <si>
    <t>44/38</t>
  </si>
  <si>
    <t>2-112/67</t>
  </si>
  <si>
    <t>ค่าทำความสะอาดอาคารสถานที่ โซน A ,B,D เดือน พ.ย 66</t>
  </si>
  <si>
    <t>6611027</t>
  </si>
  <si>
    <t>2-108/67</t>
  </si>
  <si>
    <t>2312042</t>
  </si>
  <si>
    <t>ม2-222/67</t>
  </si>
  <si>
    <t>2312035</t>
  </si>
  <si>
    <t>2-103/67</t>
  </si>
  <si>
    <t>2312034</t>
  </si>
  <si>
    <t>2-092/67</t>
  </si>
  <si>
    <t>2-134/67</t>
  </si>
  <si>
    <t>หทัยรัตน์</t>
  </si>
  <si>
    <t>ค่าธรรมเนียมการรูดบัตร เดือน ธ.ค 66</t>
  </si>
  <si>
    <t>124011013</t>
  </si>
  <si>
    <t>ม3-024/67</t>
  </si>
  <si>
    <t>ค่าจ้างบำรุงรักษาระบบห้องสมุดอัตโนมัติ งวดที่ 1/4</t>
  </si>
  <si>
    <t>000412</t>
  </si>
  <si>
    <t>ม2-215/67</t>
  </si>
  <si>
    <t>ม2-221/67</t>
  </si>
  <si>
    <t>ค่าหนังสือพิมพ์และวารสาร เดือน ธ.ค 66</t>
  </si>
  <si>
    <t>ม2-226/67</t>
  </si>
  <si>
    <t>ค่าเช่าเครื่องถ่ายเอกสาร เดือน ธ.ค 66</t>
  </si>
  <si>
    <t>67-002</t>
  </si>
  <si>
    <t>ม2-228/67</t>
  </si>
  <si>
    <t>67-004</t>
  </si>
  <si>
    <t>2-095/67</t>
  </si>
  <si>
    <t>ค่าทำความสะอาดอาคารสถานที่ เดือน พ.ย 66</t>
  </si>
  <si>
    <t>25584</t>
  </si>
  <si>
    <t>ม2-206/67</t>
  </si>
  <si>
    <t>ร้านเอส ดี พาณิชย์</t>
  </si>
  <si>
    <t>อิสราภรณ์</t>
  </si>
  <si>
    <t>ค่าทำป้ายกิขกรรมพบปะเสวนา</t>
  </si>
  <si>
    <t>ม2-216/67</t>
  </si>
  <si>
    <t>ห้างหุ้นส่วนจำกัด ทวีศักดิ์เคหะภัณฑ์</t>
  </si>
  <si>
    <t>245/12224</t>
  </si>
  <si>
    <t>ม2-219/67</t>
  </si>
  <si>
    <t>8/34</t>
  </si>
  <si>
    <t>ม2-201/67</t>
  </si>
  <si>
    <t>เสรี</t>
  </si>
  <si>
    <t>ค่าจ้างเหมาบริการดูแลต้นไม้บอนไซ เดือน พ.ย 66</t>
  </si>
  <si>
    <t>ม2-198/67</t>
  </si>
  <si>
    <t>4417</t>
  </si>
  <si>
    <t>ม2-207/67</t>
  </si>
  <si>
    <t>4099</t>
  </si>
  <si>
    <t>2-114/67</t>
  </si>
  <si>
    <t>นายฐานิศวร  ธนูทอง</t>
  </si>
  <si>
    <t>ค่าจ้างซักผ้าปูห้องพยาบาล เดือน ธ.ค 66</t>
  </si>
  <si>
    <t>169-8-28552-0</t>
  </si>
  <si>
    <t>2-131/67</t>
  </si>
  <si>
    <t>ค่าจ้างดูแลบำรุงรักษาระบบเอกสาร เดือน ธ.ค 66</t>
  </si>
  <si>
    <t>6701002</t>
  </si>
  <si>
    <t>2-127/67</t>
  </si>
  <si>
    <t>ค่าวัสดุสำนักงานหมึกพิมพ์</t>
  </si>
  <si>
    <t>41673</t>
  </si>
  <si>
    <t>2-110/67</t>
  </si>
  <si>
    <t>ค่างจ้างเหมาดูแลรักษาระบบผลิตไฟฟ้าพลังงานแสงอาทิตย์ งวดที่ 1</t>
  </si>
  <si>
    <t>2-120/67</t>
  </si>
  <si>
    <t>67/00065</t>
  </si>
  <si>
    <t>ม2-204/67</t>
  </si>
  <si>
    <t>67/00059</t>
  </si>
  <si>
    <t>2-072/67</t>
  </si>
  <si>
    <t>66/17858</t>
  </si>
  <si>
    <t>2-126/67</t>
  </si>
  <si>
    <t>67/00060</t>
  </si>
  <si>
    <t>2-106/67</t>
  </si>
  <si>
    <t>67/00061</t>
  </si>
  <si>
    <t>2-107/67</t>
  </si>
  <si>
    <t>67/00064</t>
  </si>
  <si>
    <t>2-111/67</t>
  </si>
  <si>
    <t>67/00062</t>
  </si>
  <si>
    <t>2-119/67</t>
  </si>
  <si>
    <t>67/00063</t>
  </si>
  <si>
    <t>ม2-252/67</t>
  </si>
  <si>
    <t>นายศิลป์ชัย  ยศทวี</t>
  </si>
  <si>
    <t>จ้างประกอบอาหารกลางวัน ขนมหวาน เดือน ธ.ค 66</t>
  </si>
  <si>
    <t>ม2-254/67</t>
  </si>
  <si>
    <t>ค่าเช่าเครื่องถ่ายเอกสาร  เดือน ธ.ค 66</t>
  </si>
  <si>
    <t>67-03518</t>
  </si>
  <si>
    <t>ม2-256/67</t>
  </si>
  <si>
    <t>เมธี</t>
  </si>
  <si>
    <t>67-003</t>
  </si>
  <si>
    <t>ม2-255/67</t>
  </si>
  <si>
    <t>67-005</t>
  </si>
  <si>
    <t>ม2-241/67</t>
  </si>
  <si>
    <t>ค่าเช่าเครื่องถ่ายเอกสาร  เดือน   พ.ย 66</t>
  </si>
  <si>
    <t>66-136</t>
  </si>
  <si>
    <t>ม2-258/67</t>
  </si>
  <si>
    <t>อภิสิทธิ์</t>
  </si>
  <si>
    <t>ค่าวัสดุการศึกษา</t>
  </si>
  <si>
    <t>24004</t>
  </si>
  <si>
    <t>ม2-257/67</t>
  </si>
  <si>
    <t>ค่าจ้างเหมาบริการ  เดือน ธ.ค 66</t>
  </si>
  <si>
    <t>ม2-271/67</t>
  </si>
  <si>
    <t>ค่าถ่ายเอกสารการประชุมคณะกรรมการประจำคณะฯ</t>
  </si>
  <si>
    <t>8/35</t>
  </si>
  <si>
    <t>ม5-036/67</t>
  </si>
  <si>
    <t>บริษัท ชัยธารา จำกัด</t>
  </si>
  <si>
    <t>ค่าวัสดุคอมพิวเตอร์</t>
  </si>
  <si>
    <t>417-0-31618-1</t>
  </si>
  <si>
    <t>67-001</t>
  </si>
  <si>
    <t>2-136/67</t>
  </si>
  <si>
    <t>ค่าเช่าซอฟต์แวร์สำหรับสถาบันการศึกษา  งวดที่ 36  เดือน ธ.ค 66</t>
  </si>
  <si>
    <t>23007294</t>
  </si>
  <si>
    <t>2-135/67</t>
  </si>
  <si>
    <t>23120042</t>
  </si>
  <si>
    <t>ม2-188/67</t>
  </si>
  <si>
    <t>บริษัท เดอะอินฟินิตี้ ดาต้า จำกัด</t>
  </si>
  <si>
    <t>ศิริวรรณ</t>
  </si>
  <si>
    <t xml:space="preserve">ค่าครุภัณฑ์เครื่องรับโทรทัศน์ </t>
  </si>
  <si>
    <t>ม2-223/67</t>
  </si>
  <si>
    <t>ค่าครุภัณฑ์พร้อมติดตั้ง</t>
  </si>
  <si>
    <t>2401001</t>
  </si>
  <si>
    <t>5-013/67</t>
  </si>
  <si>
    <t>ค่าเหมาบำรุงรักษาเครี่องคอมพิวเตอร์ เดือน งวดที่ 1/4</t>
  </si>
  <si>
    <t>2312044</t>
  </si>
  <si>
    <t>หจก.ประยูรสาส์นไทย การพิมพ์</t>
  </si>
  <si>
    <t xml:space="preserve">ค่าจ้างจัดอาร์ตเวิร์ควารสาร </t>
  </si>
  <si>
    <t>704-2-37755-9</t>
  </si>
  <si>
    <t>060/2986</t>
  </si>
  <si>
    <t>ม2-240/67</t>
  </si>
  <si>
    <t>060/2971</t>
  </si>
  <si>
    <t>ม2-239/67</t>
  </si>
  <si>
    <t>060/2972</t>
  </si>
  <si>
    <t>3-086/67</t>
  </si>
  <si>
    <t>ค่าจ้างเหมาการดูแลปลอดภัย เดือน ธ.ค 66</t>
  </si>
  <si>
    <t>2023120203</t>
  </si>
  <si>
    <t>2-113/67</t>
  </si>
  <si>
    <t>บริษัท อินเทลลิเจนท์ดีเวลลอปเม้นท์ ซอฟต์แวร์ จำกัด</t>
  </si>
  <si>
    <t>ค่าจ้างดูแลบำรุงรักษาโปรแกรมระบบบริหารทรัพย์สินฯ เดือน 1/4</t>
  </si>
  <si>
    <t>034-4-13320-6</t>
  </si>
  <si>
    <t>ม2-270/67</t>
  </si>
  <si>
    <t>ค่าจ้างถ่ายเอกสารเล่มคูมือ</t>
  </si>
  <si>
    <t>4097</t>
  </si>
  <si>
    <t>ม3-029/67</t>
  </si>
  <si>
    <t>ธเนศ</t>
  </si>
  <si>
    <t>4432</t>
  </si>
  <si>
    <t>ม5-035/67</t>
  </si>
  <si>
    <t>จักรพันธ์</t>
  </si>
  <si>
    <t>ค่าจัดทำแผ่นพับ</t>
  </si>
  <si>
    <t>4078</t>
  </si>
  <si>
    <t>ม2-234/67</t>
  </si>
  <si>
    <t>สุพรรณี</t>
  </si>
  <si>
    <t>ค่าจ้างพิมพ์ป้ายไวนิลสำหรับการอบรม</t>
  </si>
  <si>
    <t>4449</t>
  </si>
  <si>
    <t>ม2-232/67</t>
  </si>
  <si>
    <t>พิณทิพย์</t>
  </si>
  <si>
    <t>ค่าจ้างทำป้าย</t>
  </si>
  <si>
    <t>4421</t>
  </si>
  <si>
    <t>2-130/67</t>
  </si>
  <si>
    <t>บริษัท นอบ์พ คอร์ปอเรชั่น กรุ๊ป จำกัด</t>
  </si>
  <si>
    <t>2401005</t>
  </si>
  <si>
    <t>ม2-276/67</t>
  </si>
  <si>
    <t>ค่าจ้างพิมพ์และจัดอาร์ตเวิร์ควารสาร</t>
  </si>
  <si>
    <t>060/2982</t>
  </si>
  <si>
    <t>ม2-275/67</t>
  </si>
  <si>
    <t>นายเอกราช  คุ้มราช</t>
  </si>
  <si>
    <t>ค่าจ้างพัฒนาสารสนเพื่องานทรัพย์สินทางปัญญา</t>
  </si>
  <si>
    <t>387-2-70684-4</t>
  </si>
  <si>
    <t>ม2-268/67</t>
  </si>
  <si>
    <t>ค่ากิจกรรม PNRU DES Unity  Games</t>
  </si>
  <si>
    <t>2312/0098</t>
  </si>
  <si>
    <t>ม2-267/67</t>
  </si>
  <si>
    <t>บริษัท วิจิตรศิลป์ถ้วยรางวัล จำกัด</t>
  </si>
  <si>
    <t>029-1-52936-4</t>
  </si>
  <si>
    <t>025/1245</t>
  </si>
  <si>
    <t>ม2-265/67</t>
  </si>
  <si>
    <t>บริษัท จับจ่าย คอร์ปอเรชั่น จำกัด</t>
  </si>
  <si>
    <t>ค่าชุดระบบบริหารสถานศึกษา</t>
  </si>
  <si>
    <t>878-0-46440-0</t>
  </si>
  <si>
    <t>2566122100002</t>
  </si>
  <si>
    <t>ม2-264/67</t>
  </si>
  <si>
    <t>คุณากร</t>
  </si>
  <si>
    <t>06/67</t>
  </si>
  <si>
    <t>2-140/67</t>
  </si>
  <si>
    <t>ค่าวัสดุซ่อมบำรุงอาคาร สิ่งปลูสร้าง และถนน</t>
  </si>
  <si>
    <t>77/42</t>
  </si>
  <si>
    <t>ม2-263/67</t>
  </si>
  <si>
    <t>บริษัท ดีงาม พริ้นติ้ง จำกัด</t>
  </si>
  <si>
    <t>044-1-68666-8</t>
  </si>
  <si>
    <t>ม2-280/67</t>
  </si>
  <si>
    <t>บริษัท เอเวอร์วิส อะไหล่ยนต์ จำกัด</t>
  </si>
  <si>
    <t>อดิศักดิ์</t>
  </si>
  <si>
    <t>ค่าจ้างรถตู้ปรับอากาศเส้นทางไปกลับ กทม-เชียงใหม่</t>
  </si>
  <si>
    <t>ม2-038/67</t>
  </si>
  <si>
    <t>บริษัท รักงานพิมพ์ 2017 จำกัด</t>
  </si>
  <si>
    <t>อัจฉรา</t>
  </si>
  <si>
    <t>035-1-60356-9</t>
  </si>
  <si>
    <t>000248</t>
  </si>
  <si>
    <t>ม2-286/67</t>
  </si>
  <si>
    <t>005/67</t>
  </si>
  <si>
    <t>ม2-287/67</t>
  </si>
  <si>
    <r>
      <t>ค่ากิจกรรม</t>
    </r>
    <r>
      <rPr>
        <b/>
        <sz val="12"/>
        <color indexed="8"/>
        <rFont val="Angsana New"/>
        <family val="1"/>
      </rPr>
      <t xml:space="preserve"> S</t>
    </r>
    <r>
      <rPr>
        <sz val="12"/>
        <color indexed="8"/>
        <rFont val="Angsana New"/>
        <family val="1"/>
      </rPr>
      <t>uper Fun English Camp &amp;Math Camp</t>
    </r>
  </si>
  <si>
    <t>004/67</t>
  </si>
  <si>
    <t>ม2-289/67</t>
  </si>
  <si>
    <t>ค่าถ่ายเอกสารประกอบการประชุม กบ.ประจำเดือน ม.ค 67</t>
  </si>
  <si>
    <t>8/37</t>
  </si>
  <si>
    <t>ม2-278/67</t>
  </si>
  <si>
    <t>ชุติมา</t>
  </si>
  <si>
    <t>4457</t>
  </si>
  <si>
    <t>ม2-291/67</t>
  </si>
  <si>
    <t>สุลิสา</t>
  </si>
  <si>
    <t>66/19133</t>
  </si>
  <si>
    <t>ม2-231/67</t>
  </si>
  <si>
    <t>66/17654</t>
  </si>
  <si>
    <t>ม2-277/67</t>
  </si>
  <si>
    <t>รายได้ศูนย์วัฒนธรรมพระนคร จำกัด</t>
  </si>
  <si>
    <t>ค่าน้ำดื่มบรรจุขนาด 600  ซีซี</t>
  </si>
  <si>
    <t>ม2-199/67</t>
  </si>
  <si>
    <t>ค่าจ้างสำเนาเอกสาร</t>
  </si>
  <si>
    <t>44/17</t>
  </si>
  <si>
    <t>ม2-274/67</t>
  </si>
  <si>
    <t>45/26</t>
  </si>
  <si>
    <t>ม2-266/67</t>
  </si>
  <si>
    <t>ร้านสหกรณ์วิทยาลัยพระนคร จำกัด</t>
  </si>
  <si>
    <t>ค่าวัสดุใช้สำนักงาน</t>
  </si>
  <si>
    <t>6701-004</t>
  </si>
  <si>
    <t>ม2-281/67</t>
  </si>
  <si>
    <t>หทัยวรรณ</t>
  </si>
  <si>
    <t>ค่ากิจกรรม Language gym</t>
  </si>
  <si>
    <t>6701-001</t>
  </si>
  <si>
    <t>ม2-269/67</t>
  </si>
  <si>
    <t>ค่ากิจกรรม PNRU DES Christmus</t>
  </si>
  <si>
    <t>6612-010</t>
  </si>
  <si>
    <t>ม5-039/67</t>
  </si>
  <si>
    <t>ค่าวัสดุเพื่อเพื่อนการเรียนการสอน</t>
  </si>
  <si>
    <t>6612-011</t>
  </si>
  <si>
    <t>ม5-037/67</t>
  </si>
  <si>
    <t>อนันตกุล</t>
  </si>
  <si>
    <t>ค่าวัสดุสำนักงานและวัสดุคอมคอมพิวเตอตร์</t>
  </si>
  <si>
    <t>6701-002</t>
  </si>
  <si>
    <t>ม2-233/67</t>
  </si>
  <si>
    <t>ค่าวัสดุที่ใช้ในกิจกรรม</t>
  </si>
  <si>
    <t>6701-003</t>
  </si>
  <si>
    <t>ม2-205/67</t>
  </si>
  <si>
    <t>อัษฎายุธ</t>
  </si>
  <si>
    <t>ค่าใช้จ่ายการอบรมเชิงปฏิบัติการ</t>
  </si>
  <si>
    <t>6612-003</t>
  </si>
  <si>
    <t>ม2-288/67</t>
  </si>
  <si>
    <t>บริษัท ธอร์ คิงดอม จำกัด</t>
  </si>
  <si>
    <t>ค่าวัสดุอุปกรณ์ช่าง</t>
  </si>
  <si>
    <t>311-4-07474-5</t>
  </si>
  <si>
    <t>ม2-315/67</t>
  </si>
  <si>
    <t>ค่าจ้างพิมพ์และจัดอาร์ตเวิร์ควารสารวิจัยและนวัตกรรม</t>
  </si>
  <si>
    <t>060/2974</t>
  </si>
  <si>
    <t>ม2-309/67</t>
  </si>
  <si>
    <t>นายสุรศักดิ์  เดชนะ</t>
  </si>
  <si>
    <t>พันธ์พัฒน์</t>
  </si>
  <si>
    <t>ค่าแปลเอกสารหลักสูตร</t>
  </si>
  <si>
    <t>250-0-14307-4</t>
  </si>
  <si>
    <t>ม2-317/67</t>
  </si>
  <si>
    <t>ค่าเช่าเครื่องถ่ายเอกสาร</t>
  </si>
  <si>
    <t>67-015</t>
  </si>
  <si>
    <t>ม2-301/67</t>
  </si>
  <si>
    <t>ป.พาณิชย์ค้าวัสดุก่อสร้าง</t>
  </si>
  <si>
    <t>ค่าวัสดุก่อสร้าง</t>
  </si>
  <si>
    <t>199-1-00890-2</t>
  </si>
  <si>
    <t>09/417</t>
  </si>
  <si>
    <t>ม2-297/67</t>
  </si>
  <si>
    <t>บริษัท ทิม ซิมพลิเม้นท์ จำกัด</t>
  </si>
  <si>
    <t>อวยชัย</t>
  </si>
  <si>
    <t>ค่าวัสดุสำหรับใช้กิจกรรม</t>
  </si>
  <si>
    <t>24007</t>
  </si>
  <si>
    <t>ม2-298/67</t>
  </si>
  <si>
    <t>บริษัท เอ แอนด์ บี พับบลิค โซลูชั่น จำกัด</t>
  </si>
  <si>
    <t>ภัทรพล</t>
  </si>
  <si>
    <t>037-1-32414-3</t>
  </si>
  <si>
    <t>2024290104</t>
  </si>
  <si>
    <t>2-143/67</t>
  </si>
  <si>
    <t>ค่าจ้างเหมาดูแลบำรุงรักษาสระว่ายน้ำ งวดที่ 3/12  เดือน ธ.ค 66</t>
  </si>
  <si>
    <t>6612172</t>
  </si>
  <si>
    <t>2-144/67</t>
  </si>
  <si>
    <t>ค่าจ้างเหมาดูแลบำรุงรักษาลิฟต์โดยสาร งวดที่ 3 เดือน ธ.ค 66</t>
  </si>
  <si>
    <t>670001</t>
  </si>
  <si>
    <t>2-153/67</t>
  </si>
  <si>
    <t>ค่าวัดสุสำนักงาน</t>
  </si>
  <si>
    <t>41787</t>
  </si>
  <si>
    <t>2-149/67</t>
  </si>
  <si>
    <t>ค่าจ้างดูแลรักษาความปลอดภัย เดือน ธ.ค 66</t>
  </si>
  <si>
    <t>66012090</t>
  </si>
  <si>
    <t>2-154/67</t>
  </si>
  <si>
    <t>บริษัท รักษาความปลอดภัยภัย ราชาโยค จำกัด</t>
  </si>
  <si>
    <t xml:space="preserve">ค่จ้างทำความสะอาด เดือน ธ.ค 66 โซน A,B,D </t>
  </si>
  <si>
    <t>6612037</t>
  </si>
  <si>
    <t>3-100/67</t>
  </si>
  <si>
    <t>บริษัท ยูไนเต็ด อินฟอร์เมชั่น จำกัด</t>
  </si>
  <si>
    <t>ค่าบริการสัญญาณ เดือน ธ.ค 66</t>
  </si>
  <si>
    <t>40240101136</t>
  </si>
  <si>
    <t>2-162/67</t>
  </si>
  <si>
    <t>บริษัท ฟาร์มาฮอฟ จำกัด</t>
  </si>
  <si>
    <t>เบญจวรรณ</t>
  </si>
  <si>
    <t>ค่ายาและเวชภัณฑ์</t>
  </si>
  <si>
    <t>016-4-27866-8</t>
  </si>
  <si>
    <t>240128504</t>
  </si>
  <si>
    <t>2-169/67</t>
  </si>
  <si>
    <t>บริษัท พินาเคิล คอร์ปอเรชั่น จำกัด</t>
  </si>
  <si>
    <t>ค่าจ้างเหมาบำรุงรักษาระบบบำบัดน้ำเสีย  งวดที่ 1/12  เดือน ต.ค 66</t>
  </si>
  <si>
    <t>077-2-20609-9</t>
  </si>
  <si>
    <t>202401006</t>
  </si>
  <si>
    <t>2-170/67</t>
  </si>
  <si>
    <t>ค่าจ้างเหมาบำรุงรักษาระบบบำบัดน้ำเสีย  งวดที่ 2/12  เดือน พ.ย 66</t>
  </si>
  <si>
    <t>202401007</t>
  </si>
  <si>
    <t>2-171/67</t>
  </si>
  <si>
    <t>ค่าจ้างเหมาบำรุงรักษาระบบบำบัดน้ำเสีย  งวดที่ 3/12  เดือน ธ.ค 66</t>
  </si>
  <si>
    <t>202401008</t>
  </si>
  <si>
    <t>2-142/67</t>
  </si>
  <si>
    <t>บริษัท พี แอนด์ พี เน็ท เวอร์ค โซลูชั่น จำกัด</t>
  </si>
  <si>
    <t>ค่าจ้างเหมาบำรุงรักษาระบบกล้องวงจรปิด เดือน ธ.ค 66</t>
  </si>
  <si>
    <t>01/2567</t>
  </si>
  <si>
    <t>ค่าเช่าเครื่องถ่ายเอกสาร เดือน ม.ค 67</t>
  </si>
  <si>
    <t>67-018</t>
  </si>
  <si>
    <t>2-173/67</t>
  </si>
  <si>
    <t>ค่าธรรมเนียมการทำรายการผ่านเครื่องรูดบัตร เดือน ม.ค 67</t>
  </si>
  <si>
    <t>124021013</t>
  </si>
  <si>
    <t>ม2-327/67</t>
  </si>
  <si>
    <t>ค่าวัสดุจัดกิจกรรรม</t>
  </si>
  <si>
    <t>ม2-336/67</t>
  </si>
  <si>
    <t>บริษัท ซีเอ็ดยูเคชั่น จำกัด</t>
  </si>
  <si>
    <t>086-1-20565-0</t>
  </si>
  <si>
    <t>24-0000152</t>
  </si>
  <si>
    <t>2-148/67</t>
  </si>
  <si>
    <t>บริษัท รักษาความปลอดภัย เอ็น.ซี.ซี.จำกัด</t>
  </si>
  <si>
    <t>ค่าทำความสะอาดอาคารสถานที่และบริการ เดือน ธ.ค .66</t>
  </si>
  <si>
    <t>25673</t>
  </si>
  <si>
    <t>ม2-328/67</t>
  </si>
  <si>
    <t>ค่าจ้างประกอบอาหารกลางวัน เดือน ม.ค 67</t>
  </si>
  <si>
    <t>001/2567</t>
  </si>
  <si>
    <t>2-137/67</t>
  </si>
  <si>
    <t>ค่าเช่าเครื่องคอมพิวเตอร์ 35  เครื่อง ง.37/37   ธ.ค  66</t>
  </si>
  <si>
    <t>2401030</t>
  </si>
  <si>
    <t>2-129/67</t>
  </si>
  <si>
    <t>ค่าเช่าเครื่องคอมพิวเตอร์ 40  เครื่อง ง. 27/36 พ.ย   66</t>
  </si>
  <si>
    <t>2401031</t>
  </si>
  <si>
    <t>4-001/67</t>
  </si>
  <si>
    <t>35/1729</t>
  </si>
  <si>
    <t>4-003/67</t>
  </si>
  <si>
    <t>น.ส.ภริตพร  หงษา</t>
  </si>
  <si>
    <t>ค่าพวงมาลา</t>
  </si>
  <si>
    <t>136-2-49482-3</t>
  </si>
  <si>
    <t>4-002/67</t>
  </si>
  <si>
    <t>4-005/67</t>
  </si>
  <si>
    <t>บริษัท แกรนด์สปอร์ต เอ๊าท์ เล็ต จำกัด</t>
  </si>
  <si>
    <t>ค่าอุปกรณ์กีฬา</t>
  </si>
  <si>
    <t>078-2-08919-8</t>
  </si>
  <si>
    <t>23000015</t>
  </si>
  <si>
    <t>ม4-003/67</t>
  </si>
  <si>
    <t>ศรัณญู</t>
  </si>
  <si>
    <t>ค่าวัสดุในดครงการประกวดสุรทรพจน์</t>
  </si>
  <si>
    <t>408-1-077163</t>
  </si>
  <si>
    <t>4067</t>
  </si>
  <si>
    <t>ม4-002/67</t>
  </si>
  <si>
    <t>ค่าทำป้ายรางวัลและเกียรติบัตร</t>
  </si>
  <si>
    <t>4061</t>
  </si>
  <si>
    <t>ม4-010/67</t>
  </si>
  <si>
    <t>นายภูษิต  พิชญเดชะ</t>
  </si>
  <si>
    <t>ค่าเสื้อโปโลสำเร็จรูป</t>
  </si>
  <si>
    <t>170-0-44169-2</t>
  </si>
  <si>
    <t>4-008/67</t>
  </si>
  <si>
    <t>ค่าเช่าเวทีและอุปกรณ์ส่องสว่างพร้อมเครื่องเสียงงานทูตกิจกรรม</t>
  </si>
  <si>
    <t>4-007/67</t>
  </si>
  <si>
    <t>ภรติพร</t>
  </si>
  <si>
    <t>ค่าทำเกียรติบัตรพร้อมกรอบรูปงามทูตกิจกรรม</t>
  </si>
  <si>
    <t>4077</t>
  </si>
  <si>
    <t>4-006/67</t>
  </si>
  <si>
    <t>บริษัท แกรนด์สปอร์ต เอ้าท์เล็ต จำกัด</t>
  </si>
  <si>
    <t>ค่าจ้างทำชุดกีฬา</t>
  </si>
  <si>
    <t>ม4-008/67</t>
  </si>
  <si>
    <t>นายสุรชาติ  ศุภกิจรัตนกุล</t>
  </si>
  <si>
    <t>ค่าชุดกีฬาสำเร็จรูป</t>
  </si>
  <si>
    <t>281-2-16667-0</t>
  </si>
  <si>
    <t>ม4-004/67</t>
  </si>
  <si>
    <t>ม4-005/67</t>
  </si>
  <si>
    <t>นายมนัสนันท์  พรหมอินทร์</t>
  </si>
  <si>
    <t>ค่าบริการเช่ารถตู้และน้ำมันเชื้อเพลิง</t>
  </si>
  <si>
    <t>660-3-86639-0</t>
  </si>
  <si>
    <t>ม4-024/67</t>
  </si>
  <si>
    <t>สุวพัชร</t>
  </si>
  <si>
    <t>ค่าวัสดุประกอบการจัดกิจกรรม</t>
  </si>
  <si>
    <t>6612-004</t>
  </si>
  <si>
    <t>ม4-030/67</t>
  </si>
  <si>
    <t>ดาวใจ</t>
  </si>
  <si>
    <t>6611-009</t>
  </si>
  <si>
    <t>ม4-015/67</t>
  </si>
  <si>
    <t>ธรรมนูญ</t>
  </si>
  <si>
    <t>ค่าป้ายไวนิล ป้ายฟิวเจอร์บอร์ด</t>
  </si>
  <si>
    <t>4101</t>
  </si>
  <si>
    <t>ม4-023/67</t>
  </si>
  <si>
    <t>หสม.โอ.เอ็น.ดีไซน์</t>
  </si>
  <si>
    <t>ค่าจ้างผลิตชุกีฬา และเสื้อกีฬา</t>
  </si>
  <si>
    <t>010-4-39288-8</t>
  </si>
  <si>
    <t>66-00003</t>
  </si>
  <si>
    <t>ม4-014/67</t>
  </si>
  <si>
    <t>ร้าน ที.สปอร์ต</t>
  </si>
  <si>
    <t>สุขุมาล</t>
  </si>
  <si>
    <t>ค่าจ้างเหมาจัดทำชุดกีฬา</t>
  </si>
  <si>
    <t>129-0-52504-8</t>
  </si>
  <si>
    <t>66-0050</t>
  </si>
  <si>
    <t>ม4-025/67</t>
  </si>
  <si>
    <t>นายจงศักดิ์  ปิยะวัฒนกุล</t>
  </si>
  <si>
    <t>ค่าจ้างตัดสูททีมสโมสรนักศึกษา</t>
  </si>
  <si>
    <t>211-2-13806-8</t>
  </si>
  <si>
    <t>20/04</t>
  </si>
  <si>
    <t>ม4-026/67</t>
  </si>
  <si>
    <t>หจก.เจแอล วันพลัส</t>
  </si>
  <si>
    <t>ค่าจ้างจำเสื้อยืดทำกลม</t>
  </si>
  <si>
    <t>662-3-19266-2</t>
  </si>
  <si>
    <t>202312001</t>
  </si>
  <si>
    <t>4-023/67</t>
  </si>
  <si>
    <t>สุรพล</t>
  </si>
  <si>
    <t>เงินสมทบศูนย์กีฬาและสุขภาพ</t>
  </si>
  <si>
    <t>ม4-040/67</t>
  </si>
  <si>
    <t>น.ส.พัฒน์ศญา  นฤชากร</t>
  </si>
  <si>
    <t>พัฒน์ศญา</t>
  </si>
  <si>
    <t>ค่าอาหารและอาหารว่าง</t>
  </si>
  <si>
    <t>136-2-76828-3</t>
  </si>
  <si>
    <t>4-013/67</t>
  </si>
  <si>
    <t>นายอดิสร  ทิพย์พิมพ์วงศ์</t>
  </si>
  <si>
    <t>ค่าจ้างทำป้ายสมาพันธ์นักศึกษา</t>
  </si>
  <si>
    <t>ม4-032/67</t>
  </si>
  <si>
    <t>บริษัท วาณิชย์สปอร์ต จำกัด</t>
  </si>
  <si>
    <t>ค่าทำเสื้อสตาฟ</t>
  </si>
  <si>
    <t>006-1-66430-0</t>
  </si>
  <si>
    <t>621</t>
  </si>
  <si>
    <t>ม4-035/67</t>
  </si>
  <si>
    <t>นายจักรพันธ์  พรรณวิเชียร</t>
  </si>
  <si>
    <t>ค่าเช่าชุดไทยและแต่งหน้าทำผม</t>
  </si>
  <si>
    <t>026-8-87219-1</t>
  </si>
  <si>
    <t>4-009/67</t>
  </si>
  <si>
    <t>บริษัท แกรนด์ปอร์ต เอ๊าท์เล็ต จำกัด</t>
  </si>
  <si>
    <t>ค่าจ้างทำเสื้อคอปกสำหรับผู้เข้าประกวดงานทูตกิจกรรม</t>
  </si>
  <si>
    <t>23000017</t>
  </si>
  <si>
    <t>ม4-045/67</t>
  </si>
  <si>
    <t>นายยงค์ยุทธ  ประสาททอง</t>
  </si>
  <si>
    <t>พรรณพัชร์</t>
  </si>
  <si>
    <t>801-2-89436-0</t>
  </si>
  <si>
    <t>ม4-051/67</t>
  </si>
  <si>
    <t>ค่าพิมพ์โปสเตอร์</t>
  </si>
  <si>
    <t>4439</t>
  </si>
  <si>
    <t>4-020/67</t>
  </si>
  <si>
    <t>4414</t>
  </si>
  <si>
    <t>ม4-057/67</t>
  </si>
  <si>
    <t>ค่าอุปกรณ์กีฬา  กูปแดงเกมส์</t>
  </si>
  <si>
    <t>0064//0195</t>
  </si>
  <si>
    <t>ม4-054/67</t>
  </si>
  <si>
    <t>น.ส.ธัญธารีย์  เนื่องจำนงค์</t>
  </si>
  <si>
    <t>ค่าจ้างเหมาบริการรถตู้ปรับอากาศ</t>
  </si>
  <si>
    <t>4-021/67</t>
  </si>
  <si>
    <t>หจก.รางวัลเหรียญทอง</t>
  </si>
  <si>
    <t>ค่าจ้างทำเหรีญรางวัล</t>
  </si>
  <si>
    <t>083-2-59364-8</t>
  </si>
  <si>
    <t>4-019/67</t>
  </si>
  <si>
    <t>ค่าเช่าเครื่องเสียงงสนกีฬากาซะลองเกมส์</t>
  </si>
  <si>
    <t>4-022/67</t>
  </si>
  <si>
    <t>ค่าจ้างทำเสื้อแต็คเก็ต</t>
  </si>
  <si>
    <t>2312/0061</t>
  </si>
  <si>
    <t>น.ส.ชัชมน  ประดิษฐการ</t>
  </si>
  <si>
    <t>ชัชมน</t>
  </si>
  <si>
    <t>103-7-58729-0</t>
  </si>
  <si>
    <t>น.ส.อัญชลีรัตน์  ศรีสุวรรณ</t>
  </si>
  <si>
    <t>136-2-51048-7</t>
  </si>
  <si>
    <t>ร้านสหกรณ์วิทยาครูพระนคร จำกัด</t>
  </si>
  <si>
    <t>ค่าวัสดุ เพื่อใช้ในกิจกรรมเก็บพอร์ตกับพี่เตรีนม</t>
  </si>
  <si>
    <t>ม8-014/67</t>
  </si>
  <si>
    <t>ค่าทำคุมือประกอบการอยรมและจัดทำเกียรติบัตร</t>
  </si>
  <si>
    <t>4051</t>
  </si>
  <si>
    <t>ม8-016/67</t>
  </si>
  <si>
    <t>บริษัท แอลเคมิลท์ ไซเอนซิฟิค จำกัด</t>
  </si>
  <si>
    <t>160-4-24291-1</t>
  </si>
  <si>
    <t>202301224</t>
  </si>
  <si>
    <t>ม8-017/67</t>
  </si>
  <si>
    <t>ปวีณา</t>
  </si>
  <si>
    <t>ค่าลงทะเบียน ทุนเอราวัณ 2/2566</t>
  </si>
  <si>
    <t>ม8-025/67</t>
  </si>
  <si>
    <t>เข้าบัญชีนักศึกษา</t>
  </si>
  <si>
    <t>ค่าครองชีพ ทุนเอราวัณ 2/2566</t>
  </si>
  <si>
    <t>ม8-022/66</t>
  </si>
  <si>
    <t>นายวชิรวิทย์  วิชาสวัสดิ์</t>
  </si>
  <si>
    <t>วชิรวิทย์</t>
  </si>
  <si>
    <t>ค่าทุนวิจัย</t>
  </si>
  <si>
    <t>100-2-31852-3</t>
  </si>
  <si>
    <t>ม8-023/67</t>
  </si>
  <si>
    <t>กองทุนจัยมหาวิทยาลัยราชภัฏพระนคร</t>
  </si>
  <si>
    <t>เงินสมทบ เข้ากองทุนวิจัย</t>
  </si>
  <si>
    <t>136-2-48729-8</t>
  </si>
  <si>
    <t>ม8-018/67</t>
  </si>
  <si>
    <t>ม8-019/67</t>
  </si>
  <si>
    <t>ม8-021/67</t>
  </si>
  <si>
    <t>นายสืบวงศ์  กาฬวงศ์</t>
  </si>
  <si>
    <t>สืบวงศ์</t>
  </si>
  <si>
    <t>ค่าทุนวิจัย  ง.3</t>
  </si>
  <si>
    <t>136-2-79782-9</t>
  </si>
  <si>
    <t>ม8-020/67</t>
  </si>
  <si>
    <t>ม8-030/67</t>
  </si>
  <si>
    <t>ค่าวัสดุเพื่อใช้ในการจัดอบรมการพัฒนาสมรรถนะครู</t>
  </si>
  <si>
    <t>6610-001</t>
  </si>
  <si>
    <t>ม8-031/67</t>
  </si>
  <si>
    <t>6611-004</t>
  </si>
  <si>
    <t>ม8-028/67</t>
  </si>
  <si>
    <t>ค่าพวงมาลา  ดอกไม้สด</t>
  </si>
  <si>
    <t>ม8-032/67</t>
  </si>
  <si>
    <t>8/26</t>
  </si>
  <si>
    <t>ม8-036/67</t>
  </si>
  <si>
    <t>น.ส.โสรยา  งามสนิท</t>
  </si>
  <si>
    <t>โสรยา</t>
  </si>
  <si>
    <t>เงินทุนวิจัย สก.สว. ปี 2567 งวดที่ 1</t>
  </si>
  <si>
    <t>136-2-52213-6</t>
  </si>
  <si>
    <t>ม8-037/67</t>
  </si>
  <si>
    <t>นายอภิศักดิ์  คู่กระสังข์</t>
  </si>
  <si>
    <t>อภิศักดิ์</t>
  </si>
  <si>
    <t>136-2-79581-5</t>
  </si>
  <si>
    <t>ม8-038/67</t>
  </si>
  <si>
    <t>นายประเสริฐ  โยธิคาร์</t>
  </si>
  <si>
    <t>ประเสริฐ</t>
  </si>
  <si>
    <t>246-2-44241-5</t>
  </si>
  <si>
    <t>ม8-039/67</t>
  </si>
  <si>
    <t>นางนิษฐา   หรุ่นเกษม</t>
  </si>
  <si>
    <t>นิษฐา</t>
  </si>
  <si>
    <t>136-2-79429-7</t>
  </si>
  <si>
    <t>ม8-040/67</t>
  </si>
  <si>
    <t>น.ส.ปัทมา  สารสุข</t>
  </si>
  <si>
    <t>ปัทมา</t>
  </si>
  <si>
    <t>136-2-52189-8</t>
  </si>
  <si>
    <t>ม8-041/67</t>
  </si>
  <si>
    <t>น.ส.พจนา  บุญคุ้ม</t>
  </si>
  <si>
    <t>พจนา</t>
  </si>
  <si>
    <t>635-2-39955-1</t>
  </si>
  <si>
    <t>ม8-042/67</t>
  </si>
  <si>
    <t>นางณัฐนันท์  วิริยะวิทย์</t>
  </si>
  <si>
    <t>ณัฐนันท์</t>
  </si>
  <si>
    <t>136-2-79925-4</t>
  </si>
  <si>
    <t>ม8-043/67</t>
  </si>
  <si>
    <t>ว่าที่ รต.หญิง ชัชญาภา  วัฒนธรรม</t>
  </si>
  <si>
    <t>ชัชญาภา</t>
  </si>
  <si>
    <t>136-2-49502-8</t>
  </si>
  <si>
    <t>ม8-044/67</t>
  </si>
  <si>
    <t>น.ส.ธวชินี  โรจนาวี</t>
  </si>
  <si>
    <t>ธวชินี</t>
  </si>
  <si>
    <t>215-7-03710-8</t>
  </si>
  <si>
    <t>ม8-045/67</t>
  </si>
  <si>
    <t>นายอัมพร  ใจเด็จ</t>
  </si>
  <si>
    <t>อัมพร</t>
  </si>
  <si>
    <t>164-2-34567-0</t>
  </si>
  <si>
    <t>ม8-046/67</t>
  </si>
  <si>
    <t>น.ส.นันทวรรณ  แก้วโชติ</t>
  </si>
  <si>
    <t>136-2-82512-5</t>
  </si>
  <si>
    <t>ม8-047-67</t>
  </si>
  <si>
    <t>นายเจนศึก  โพธิศาสตร์</t>
  </si>
  <si>
    <t>235-2-24116-6</t>
  </si>
  <si>
    <t>ม8-048/67</t>
  </si>
  <si>
    <t>นายสุรยศ  ทรัพย์ประกอบ</t>
  </si>
  <si>
    <t>233-2-52614-0</t>
  </si>
  <si>
    <t>ม8-049/67</t>
  </si>
  <si>
    <t>น.ส.พัดชา  ดอกไม้</t>
  </si>
  <si>
    <t>พัดชา</t>
  </si>
  <si>
    <t>035-7-26931-5</t>
  </si>
  <si>
    <t>ม8-050/67</t>
  </si>
  <si>
    <t>นายทรงศักดิ์  สุริโยธิน</t>
  </si>
  <si>
    <t>ทรงศักดิ์</t>
  </si>
  <si>
    <t>136-2-49553-1</t>
  </si>
  <si>
    <t>ม8-051/67</t>
  </si>
  <si>
    <t>นายณัฐธพงษ์  มะลิซ้อน</t>
  </si>
  <si>
    <t>ณัฐธพงษ์</t>
  </si>
  <si>
    <t>136-2-79644-1</t>
  </si>
  <si>
    <t>ม8-052/67</t>
  </si>
  <si>
    <t>น.ส.ณัฏฐา  เกิดทรัพย์</t>
  </si>
  <si>
    <t>ณัฏฐา</t>
  </si>
  <si>
    <t>136-2-82039-9</t>
  </si>
  <si>
    <t>ม8-053/67</t>
  </si>
  <si>
    <t>น.ส.ธีรดา  นุ่มเจริญ</t>
  </si>
  <si>
    <t>ธีรดา</t>
  </si>
  <si>
    <t>136-2-81718-9</t>
  </si>
  <si>
    <t>ม8-054/67</t>
  </si>
  <si>
    <t>น.ส.พัชรี  กล่อมเมือง</t>
  </si>
  <si>
    <t>156-2-17941-4</t>
  </si>
  <si>
    <t>ม8-055/67</t>
  </si>
  <si>
    <t>น.ส.รริกานต์  อำนวย</t>
  </si>
  <si>
    <t>รริกานต์</t>
  </si>
  <si>
    <t>136-2-80570-5</t>
  </si>
  <si>
    <t>ม8-056/67</t>
  </si>
  <si>
    <t>น.ส.ศิริวรรณ  วิสุทธิรัตนกุล</t>
  </si>
  <si>
    <t>124-2-16807-6</t>
  </si>
  <si>
    <t>ม8-057/67</t>
  </si>
  <si>
    <t>น.ส.วรรณพร  บุญญาสถิตย์</t>
  </si>
  <si>
    <t>วรรณพร</t>
  </si>
  <si>
    <t>136-2-79653-2</t>
  </si>
  <si>
    <t>ม8-058/67</t>
  </si>
  <si>
    <t>นายกฤษณ์ชาคริสต์  ณวัฒน์ประเสริฐ</t>
  </si>
  <si>
    <t>กฤษณ์ชาคริสต์</t>
  </si>
  <si>
    <t>136-2-81400-4</t>
  </si>
  <si>
    <t>ม8-059/67</t>
  </si>
  <si>
    <t>นายกีรดิษ  สายพัทลุง</t>
  </si>
  <si>
    <t>กีรดิษ</t>
  </si>
  <si>
    <t>103-2-46008-9</t>
  </si>
  <si>
    <t>ม8-060/67</t>
  </si>
  <si>
    <t>นายนพพร  บึกแว่น</t>
  </si>
  <si>
    <t>นพพร</t>
  </si>
  <si>
    <t>069-2-32776-0</t>
  </si>
  <si>
    <t>ม8-061/67</t>
  </si>
  <si>
    <t>นายเศรษฐภูมิ  เถาชารี</t>
  </si>
  <si>
    <t>เศรษฐภูมิ</t>
  </si>
  <si>
    <t>136-2-82608-1</t>
  </si>
  <si>
    <t>ม8-062/67</t>
  </si>
  <si>
    <t>นายศักดิ์ศรี  แก่นสม</t>
  </si>
  <si>
    <t>ศักดิ์ศรี</t>
  </si>
  <si>
    <t>136-2-49447-6</t>
  </si>
  <si>
    <t>ม8-063/67</t>
  </si>
  <si>
    <t>นายจิรวัฒน์  ตั้งจิตโสมนัส</t>
  </si>
  <si>
    <t>จิรวัฒน์</t>
  </si>
  <si>
    <t>164-2-23272-0</t>
  </si>
  <si>
    <t>ม8-064/67</t>
  </si>
  <si>
    <t>นายธัญภพ  ศิริมาศเกษม</t>
  </si>
  <si>
    <t>ธัญภพ</t>
  </si>
  <si>
    <t>212-2-25083-6</t>
  </si>
  <si>
    <t>ม8-065/67</t>
  </si>
  <si>
    <t>น.ส.อัจฉรา  ประไพพักตร</t>
  </si>
  <si>
    <t>206-2-15382-6</t>
  </si>
  <si>
    <t>ม8-066/67</t>
  </si>
  <si>
    <t>นายธนภูมิ  ศิริงาม</t>
  </si>
  <si>
    <t>ธนภูมิ</t>
  </si>
  <si>
    <t>237-2-06391-3</t>
  </si>
  <si>
    <t>ม8-067/67</t>
  </si>
  <si>
    <t>น.ส.สุธาทิพย์  ทองเล่ม</t>
  </si>
  <si>
    <t>สุธาทิพย์</t>
  </si>
  <si>
    <t>136-2-82064-7</t>
  </si>
  <si>
    <t xml:space="preserve">ม8-068/67  </t>
  </si>
  <si>
    <t>นายสิทธพงศ์  พรอุดมทรัพย์</t>
  </si>
  <si>
    <t>สิทธิพงศ์</t>
  </si>
  <si>
    <t>136-2-81157-0</t>
  </si>
  <si>
    <t>ม8-069/67</t>
  </si>
  <si>
    <t>น.ส.พนิดา  แสนประกอบ</t>
  </si>
  <si>
    <t>พนิดา</t>
  </si>
  <si>
    <t>235-2-29179-9</t>
  </si>
  <si>
    <t>ม8-070/67</t>
  </si>
  <si>
    <t>น.ส.ศุทธวดี  เววา</t>
  </si>
  <si>
    <t>ศุทธวดี</t>
  </si>
  <si>
    <t>136-2-79527-8</t>
  </si>
  <si>
    <t>ม8-071/67</t>
  </si>
  <si>
    <t>น.ส.พรชนก  ชโลปกรณ์</t>
  </si>
  <si>
    <t>พรชนก</t>
  </si>
  <si>
    <t>136-2-59849-0</t>
  </si>
  <si>
    <t>ม8-072/67</t>
  </si>
  <si>
    <t>นายขวัญชัย  คูเจริญไพศาล</t>
  </si>
  <si>
    <t>ขวัญชัย</t>
  </si>
  <si>
    <t>324-2-42011-9</t>
  </si>
  <si>
    <t>ม8-073/67</t>
  </si>
  <si>
    <t>น.ส.อมฤตา  ฤทธิ์ภักดิ์</t>
  </si>
  <si>
    <t>อมฤตา</t>
  </si>
  <si>
    <t>230-2-73935-0</t>
  </si>
  <si>
    <t>ม8-075/67</t>
  </si>
  <si>
    <t>ผศ.ดร.สุชาดา  ไม้สนธ์</t>
  </si>
  <si>
    <t>สุชาดา</t>
  </si>
  <si>
    <t>136-2-59503-3</t>
  </si>
  <si>
    <t>ม8-076/67</t>
  </si>
  <si>
    <t>นายวุฒิชัย  แพงาม</t>
  </si>
  <si>
    <t>วุฒิชัย</t>
  </si>
  <si>
    <t>136-2-80506-9</t>
  </si>
  <si>
    <t>ม8-077/67</t>
  </si>
  <si>
    <t>น.ส.อธิยา  รัตนพิทยาภรณ์</t>
  </si>
  <si>
    <t>อธิยา</t>
  </si>
  <si>
    <t>136-2-79624-3</t>
  </si>
  <si>
    <t>ม8-078/67</t>
  </si>
  <si>
    <t>น.ส.เปมิกา  ขำวีระ</t>
  </si>
  <si>
    <t>เปมิกา</t>
  </si>
  <si>
    <t>136-2-76807-7</t>
  </si>
  <si>
    <t>ม8-079/67</t>
  </si>
  <si>
    <t>นายนัฐพงศ์  ส่งเนียม</t>
  </si>
  <si>
    <t>นัฐพงศ์</t>
  </si>
  <si>
    <t>136-2-49108-4</t>
  </si>
  <si>
    <t>ม8-080/67</t>
  </si>
  <si>
    <t>นายเจริญพร  โชคบริบาล</t>
  </si>
  <si>
    <t>เจริญพร</t>
  </si>
  <si>
    <t>136-2-82742-8</t>
  </si>
  <si>
    <t>ม8-081/67</t>
  </si>
  <si>
    <t>น.ส.วรวดี  สุชัยยะ</t>
  </si>
  <si>
    <t>วรวดี</t>
  </si>
  <si>
    <t>136-2-82121-5</t>
  </si>
  <si>
    <t>ม8-082/67</t>
  </si>
  <si>
    <t>นางศุรดา  นิติวรการ</t>
  </si>
  <si>
    <t>ศุรดา</t>
  </si>
  <si>
    <t>136-2-59589-2</t>
  </si>
  <si>
    <t>ม8-083/67</t>
  </si>
  <si>
    <t>น.ส.สื่อกัญญา  จารุพินทุโสภณ</t>
  </si>
  <si>
    <t>สื่อกัญญา</t>
  </si>
  <si>
    <t>136-2-79541-9</t>
  </si>
  <si>
    <t>ม8-084/67</t>
  </si>
  <si>
    <t>นายรณกร  รัตนธรรมมา</t>
  </si>
  <si>
    <t>รณกร</t>
  </si>
  <si>
    <t>136-2-49465-8</t>
  </si>
  <si>
    <t>ม8-074/67</t>
  </si>
  <si>
    <t>นางอะเคื้อ  กุลประสูติดิลก</t>
  </si>
  <si>
    <t>อะเคื้อ</t>
  </si>
  <si>
    <t>029-2-99539-6</t>
  </si>
  <si>
    <t>ม8-010/67</t>
  </si>
  <si>
    <t>ค่าจ้างทำเกียรติบัตร</t>
  </si>
  <si>
    <t>4054</t>
  </si>
  <si>
    <t>ม8-085/67</t>
  </si>
  <si>
    <t>ค่าพวงหรีดและร่วมสวดพระอภิธรรมศพ</t>
  </si>
  <si>
    <t>8-007/67</t>
  </si>
  <si>
    <t>ค่าทุนวิจัย  งวดที่ 3</t>
  </si>
  <si>
    <t>ม8-034/67</t>
  </si>
  <si>
    <t>4073</t>
  </si>
  <si>
    <t>ม8-033/67</t>
  </si>
  <si>
    <t>ค่าจ้างทำเล่มเอกสารประกอบอมรบ</t>
  </si>
  <si>
    <t>4072</t>
  </si>
  <si>
    <t>ม8-087/67</t>
  </si>
  <si>
    <t>4413</t>
  </si>
  <si>
    <t>ม8-088/67</t>
  </si>
  <si>
    <t>ค่าจ้างทำเอกสารและพิมพ์เกียรติบัตร</t>
  </si>
  <si>
    <t>ม8-095/67</t>
  </si>
  <si>
    <t>นายภราดร  กาญจนสุธรรม</t>
  </si>
  <si>
    <t>ภราดร</t>
  </si>
  <si>
    <t>ค่าวิจัยโครงการสำรวจและประเมินความพึงพอใจ</t>
  </si>
  <si>
    <t>203-2-11086-4</t>
  </si>
  <si>
    <t>ม8-096/67</t>
  </si>
  <si>
    <t>ม8-098/67</t>
  </si>
  <si>
    <t>ม8-097/67</t>
  </si>
  <si>
    <t>ม8-100/67</t>
  </si>
  <si>
    <t>ม8-099/67</t>
  </si>
  <si>
    <t>6-003/67</t>
  </si>
  <si>
    <t>นางเพชราภา  ศรีคำภา</t>
  </si>
  <si>
    <t>สุวัฒนา</t>
  </si>
  <si>
    <t>คืนค่าประกันของเสียหาย ห้อง 211</t>
  </si>
  <si>
    <t>136-2-59819-3</t>
  </si>
  <si>
    <t>ม8-101/67</t>
  </si>
  <si>
    <t>น.ส.นาวีด้า  หอมศิริ</t>
  </si>
  <si>
    <t>ค่าลงทะเบียนเรียนคอร์สตัวต่อตัว</t>
  </si>
  <si>
    <t>230-7-23466-2</t>
  </si>
  <si>
    <t>ม8-118/67</t>
  </si>
  <si>
    <t>น.ส.อรพรรณ  อนุรักษ์วนกุล</t>
  </si>
  <si>
    <t>อรพรรณ</t>
  </si>
  <si>
    <t>เงินทุนวิจัย สก.สว. ปี 2565 งวดที่ 3</t>
  </si>
  <si>
    <t>136-2-79646-6</t>
  </si>
  <si>
    <t>ม8-117/67</t>
  </si>
  <si>
    <t>ม8-116/67</t>
  </si>
  <si>
    <t>นายกฤษณะ  โสขุมา</t>
  </si>
  <si>
    <t>กฤษณะ</t>
  </si>
  <si>
    <t>136-2-82317-9</t>
  </si>
  <si>
    <t>ม8-115/67</t>
  </si>
  <si>
    <t>น.ส.โสรฌา  เครือเมฆ</t>
  </si>
  <si>
    <t>โสรฌา</t>
  </si>
  <si>
    <t>633-2-09736-6</t>
  </si>
  <si>
    <t>ม8-114/67</t>
  </si>
  <si>
    <t>ม8-113/67</t>
  </si>
  <si>
    <t>748-2-10543-9</t>
  </si>
  <si>
    <t>ม8-112/67</t>
  </si>
  <si>
    <t>น.ส.ธนันญดา  บัวเผื่อน</t>
  </si>
  <si>
    <t>ธนันญดา</t>
  </si>
  <si>
    <t>136-2-79585-6</t>
  </si>
  <si>
    <t>ม8-111/67</t>
  </si>
  <si>
    <t>นางสุชาดา  ไม้สนธิ์</t>
  </si>
  <si>
    <t>ม8-110/67</t>
  </si>
  <si>
    <t>นายพรหมมา  วิหคไพฑูรย์</t>
  </si>
  <si>
    <t>พรหมมา</t>
  </si>
  <si>
    <t>136-2-59623-9</t>
  </si>
  <si>
    <t>ม8-109/67</t>
  </si>
  <si>
    <t>136-2-59647-8</t>
  </si>
  <si>
    <t>ม8-108/67</t>
  </si>
  <si>
    <t>น.ส.ประกายดาว  ยิ่งสง่า</t>
  </si>
  <si>
    <t>ประกายดาว</t>
  </si>
  <si>
    <t>136-2-79702-7</t>
  </si>
  <si>
    <t>ม8-107/67</t>
  </si>
  <si>
    <t>ม8-106/67</t>
  </si>
  <si>
    <t>ม8-105/67</t>
  </si>
  <si>
    <t>นางศรุดา  นิติวรการ</t>
  </si>
  <si>
    <t>ศรุดา</t>
  </si>
  <si>
    <t>ม8-124/67</t>
  </si>
  <si>
    <t>ม8-126/67</t>
  </si>
  <si>
    <t>นายธนกฤต  มีสนจิตร</t>
  </si>
  <si>
    <t>ธนกฤต</t>
  </si>
  <si>
    <t>136-2-80829-5</t>
  </si>
  <si>
    <t>ม8-125/67</t>
  </si>
  <si>
    <t>นายธิษณะ  จงเจษฎ์</t>
  </si>
  <si>
    <t>ธิษณะ</t>
  </si>
  <si>
    <t>062-2-47131-6</t>
  </si>
  <si>
    <t>ม8-123/67</t>
  </si>
  <si>
    <t>ม8-122/67</t>
  </si>
  <si>
    <t>นายศุภลักษณ์  ใจเรือง</t>
  </si>
  <si>
    <t>ศุภลักษณ์</t>
  </si>
  <si>
    <t>136-2-59502-5</t>
  </si>
  <si>
    <t>ม8-121/67</t>
  </si>
  <si>
    <t>ม8-120/67</t>
  </si>
  <si>
    <t>น.ส.ชุติมา  สังคะหะ</t>
  </si>
  <si>
    <t>136-2-76812-7</t>
  </si>
  <si>
    <t>ม8-119/67</t>
  </si>
  <si>
    <t>ม8-137/67</t>
  </si>
  <si>
    <t>น.ส.อิสรี  ศรีคุณ</t>
  </si>
  <si>
    <t>อิสรี</t>
  </si>
  <si>
    <t>136-2-80366-8</t>
  </si>
  <si>
    <t>ม8-089/67</t>
  </si>
  <si>
    <t>ค่าสมาร์ททีวี</t>
  </si>
  <si>
    <t>2312006196</t>
  </si>
  <si>
    <t>ม8-132/67</t>
  </si>
  <si>
    <t>รศ.ดร.ณกมล  ปุญชเขตต์พิกุล</t>
  </si>
  <si>
    <t>ณกมล</t>
  </si>
  <si>
    <t>ค่าทุนวิจัยโครงการสำรวจและประเมินความพึงพอใจ</t>
  </si>
  <si>
    <t>103-2-02055-2</t>
  </si>
  <si>
    <t>ม8-131/67</t>
  </si>
  <si>
    <t>ม8-130/67</t>
  </si>
  <si>
    <t>ผศ.ดร.อรุณ  ไชยนิตย์</t>
  </si>
  <si>
    <t>อรุณ</t>
  </si>
  <si>
    <t>136-2-79666-4</t>
  </si>
  <si>
    <t>ม8-128/67</t>
  </si>
  <si>
    <t>ม8-135/67</t>
  </si>
  <si>
    <t>อภิชาต</t>
  </si>
  <si>
    <t>6612-006</t>
  </si>
  <si>
    <t>4-018/67</t>
  </si>
  <si>
    <t>เข้าบัญชีธนาคาร</t>
  </si>
  <si>
    <t>พาริส</t>
  </si>
  <si>
    <t>ค่าครองชีพนักศึกษา</t>
  </si>
  <si>
    <t>4-027/67</t>
  </si>
  <si>
    <t>นายธีระเดช  อ่อนศรี</t>
  </si>
  <si>
    <t>อรอุมา</t>
  </si>
  <si>
    <t>ค่าลงทะเบียนและคืนค่าลงทะเบียน 2/66</t>
  </si>
  <si>
    <t>309-0-56927-2</t>
  </si>
  <si>
    <t>นายสหภาพ  อินทรมณี</t>
  </si>
  <si>
    <t>261-3-28428-5</t>
  </si>
  <si>
    <t>ม4-068/67</t>
  </si>
  <si>
    <t xml:space="preserve">ค่าจ้างถ่ายเอกสาร </t>
  </si>
  <si>
    <t>4506</t>
  </si>
  <si>
    <t>4-028/67</t>
  </si>
  <si>
    <t>4445</t>
  </si>
  <si>
    <t>4-029/67</t>
  </si>
  <si>
    <t>บริษัท แกรนด์ สปอร์ต เอ๊าท์เจ็ต จำกัด</t>
  </si>
  <si>
    <t>ค่าทำชุดกีฬา</t>
  </si>
  <si>
    <t>24000001</t>
  </si>
  <si>
    <t>ม4-061/67</t>
  </si>
  <si>
    <t>นายสุชาติ  ศุภกิจรัตนกุล</t>
  </si>
  <si>
    <t>สุชาติ</t>
  </si>
  <si>
    <t>ม4-062/67</t>
  </si>
  <si>
    <t>ค่ากิจกรรม กีฬากาซะลอง  ครั้ง   21</t>
  </si>
  <si>
    <t>2312/0075</t>
  </si>
  <si>
    <t>ม4-049/67</t>
  </si>
  <si>
    <t>วาสนา</t>
  </si>
  <si>
    <t>ค่าวัสดุอุปกรณ์</t>
  </si>
  <si>
    <t>6701-006</t>
  </si>
  <si>
    <t>ม4-048/67</t>
  </si>
  <si>
    <t>นายพรหมบัญชา  พรหมมาหล้า</t>
  </si>
  <si>
    <t>พัลยมล</t>
  </si>
  <si>
    <t>ค่าตอบแทนวิทยากร</t>
  </si>
  <si>
    <t>136-2-82062-1</t>
  </si>
  <si>
    <t>น.ส.ปิยะดา  จุลวรรณา</t>
  </si>
  <si>
    <t>045-4-90996-1</t>
  </si>
  <si>
    <t>ม8-146/67</t>
  </si>
  <si>
    <t>ค่าใช้จ่ายวันสถาปนาคณะวิทยาการจัดการครบรอบ 40 ปี</t>
  </si>
  <si>
    <t>ม8-147/67</t>
  </si>
  <si>
    <t>ขวัญใจ</t>
  </si>
  <si>
    <t>ค่าจ้างทำเล่มและถ่ายเอกสารประกอบการอบรม</t>
  </si>
  <si>
    <t>4461</t>
  </si>
  <si>
    <t>ม8-148/67</t>
  </si>
  <si>
    <t>ม8-144/67</t>
  </si>
  <si>
    <t>ร้านวรจักรเครื่องเขียน  1967</t>
  </si>
  <si>
    <t>พิมพิศา</t>
  </si>
  <si>
    <t>ค่าวัสดุจัดโครงการทดสอบความรู้</t>
  </si>
  <si>
    <t>050-8-78699-9</t>
  </si>
  <si>
    <t>ม8-155/67</t>
  </si>
  <si>
    <t>4484</t>
  </si>
  <si>
    <t>ม8-154/67</t>
  </si>
  <si>
    <t>บริษัท เอสคริปท์ จำกัด</t>
  </si>
  <si>
    <t>ค่าทำสื่อภาพเคลื่อนไหว</t>
  </si>
  <si>
    <t>432-0-20402-9</t>
  </si>
  <si>
    <t>2024020007</t>
  </si>
  <si>
    <t>ม8-152/67</t>
  </si>
  <si>
    <t>น.ส.ชนม์ณภัทร  เจริญราช</t>
  </si>
  <si>
    <t>ชนม์ณภัทร</t>
  </si>
  <si>
    <t>ค่าเงินร่วมทำบุญงานศพและค่าพวงหรีดดอกไม้สด</t>
  </si>
  <si>
    <t>136-2-49410-4</t>
  </si>
  <si>
    <t>ม8-153/67</t>
  </si>
  <si>
    <t>น.ส.วนิดา  ช้างวนิดา</t>
  </si>
  <si>
    <t>วนิดา</t>
  </si>
  <si>
    <t>ค่าพวงหรีด</t>
  </si>
  <si>
    <t>136-2-49490-6</t>
  </si>
  <si>
    <t>ม8-158/67</t>
  </si>
  <si>
    <t>ค่าจ้างทำเล่มบทความวิชาการ</t>
  </si>
  <si>
    <t>4483</t>
  </si>
  <si>
    <t>ม4-081/67</t>
  </si>
  <si>
    <t>ค่าทำเสื้อขบวนพาเหรด</t>
  </si>
  <si>
    <t>627</t>
  </si>
  <si>
    <t>ม4-080/67</t>
  </si>
  <si>
    <t>บริษัท นิวอนุชา แทรเวล แอนด์ เซอร์วิส จำกัด</t>
  </si>
  <si>
    <t>ค่าขนส่งรถบัสโดยสารปรับอากาศชั้นเดียว</t>
  </si>
  <si>
    <t>110-0-34620-1</t>
  </si>
  <si>
    <t>2567/02-1201</t>
  </si>
  <si>
    <t>ม4-079/67</t>
  </si>
  <si>
    <t>น.ส.ธนสรวง  สงวนศรี</t>
  </si>
  <si>
    <t>ค่าเช่าเหมาตกแต่งแสตนเชียร์</t>
  </si>
  <si>
    <t>094-1-15786-6</t>
  </si>
  <si>
    <t>ม4-078/67</t>
  </si>
  <si>
    <t>น.ส.ศรัณย์พร  ศิริมงคลเกษม</t>
  </si>
  <si>
    <t>ค่าจ้างเหมาเช่าชุดและแต่งหน้าผู้นำเชียร์</t>
  </si>
  <si>
    <t>053-8-20273-8</t>
  </si>
  <si>
    <t>ม4-073/67</t>
  </si>
  <si>
    <t>หจก.โอ.เอ็น.ดี ไซน์</t>
  </si>
  <si>
    <t xml:space="preserve">ค่าจ้างผลิตชุดกีฬา และเสื้อกีฬา </t>
  </si>
  <si>
    <t>67-00002</t>
  </si>
  <si>
    <t>ม4-063/67</t>
  </si>
  <si>
    <t>ค่าจ้างจัดทำเสื้อกีฬา</t>
  </si>
  <si>
    <t>2402/0039</t>
  </si>
  <si>
    <t>6701-009</t>
  </si>
  <si>
    <t>4-042/67</t>
  </si>
  <si>
    <t>น.ส.อ้อยทิพย์  โสภา</t>
  </si>
  <si>
    <t>ค่าพาหนะนำนักศึกษาที่เกิดเหตุส่ง รพ.ภูมิพล</t>
  </si>
  <si>
    <t>136-2-59578-5</t>
  </si>
  <si>
    <t>ม4-105/67</t>
  </si>
  <si>
    <t>ผศ.ธเนศ  ตั้งจิตเจริญเลิศ</t>
  </si>
  <si>
    <t>ค่าจัดกิจกรรมฑูตกิจกกรรมนักศึกษา</t>
  </si>
  <si>
    <t>136-2-49546-5</t>
  </si>
  <si>
    <t>ม4-097/67</t>
  </si>
  <si>
    <t>นายกำพล  ร้อยบาง</t>
  </si>
  <si>
    <t>ศศิธร</t>
  </si>
  <si>
    <t>ค่าจ้างออกแบบและพิมพ์โปสเตอร์</t>
  </si>
  <si>
    <t>103-3-80505-1</t>
  </si>
  <si>
    <t>ม4-098/67</t>
  </si>
  <si>
    <t>บริษัท ศรีอุดม อิมเมจ จำกัด</t>
  </si>
  <si>
    <t>สุขุมมาล</t>
  </si>
  <si>
    <t>ค่าชุดเครื่องมือของที่ระลึก</t>
  </si>
  <si>
    <t>111-3-12487-7</t>
  </si>
  <si>
    <t>2024030006</t>
  </si>
  <si>
    <t>ม4-106/67</t>
  </si>
  <si>
    <t>หจก.เอฟทูเอ็น พริ้งติ้ง</t>
  </si>
  <si>
    <t>ค่าจ้างทำเข็มกลัดเคลือบเรซิ่น</t>
  </si>
  <si>
    <t>017-0-26903-5</t>
  </si>
  <si>
    <t>0001012024</t>
  </si>
  <si>
    <t>ชวัญเรือน</t>
  </si>
  <si>
    <t>ค่าจ้างพิมพ์โปสเตอร์</t>
  </si>
  <si>
    <t>4489</t>
  </si>
  <si>
    <t>4-044/67</t>
  </si>
  <si>
    <t>น.ส.ปวีณ์สุดา  บทมูล</t>
  </si>
  <si>
    <t>ค่าครองชีพนักศึกษาการทำงานนอกตารางเรียน</t>
  </si>
  <si>
    <t>060-3-18857-5</t>
  </si>
  <si>
    <t>น.ส.เพชรลา  ขำประสิทธิ์</t>
  </si>
  <si>
    <t>253-2-18571-8</t>
  </si>
  <si>
    <t>ม2-347/67</t>
  </si>
  <si>
    <t>67/01776</t>
  </si>
  <si>
    <t>2-160/67</t>
  </si>
  <si>
    <t>67/01594</t>
  </si>
  <si>
    <t>2-159/67</t>
  </si>
  <si>
    <t>67/01593</t>
  </si>
  <si>
    <t>2-158/67</t>
  </si>
  <si>
    <t>67/01595</t>
  </si>
  <si>
    <t>2-157/67</t>
  </si>
  <si>
    <t>67/01567</t>
  </si>
  <si>
    <t>2-167/67</t>
  </si>
  <si>
    <t>67/01596</t>
  </si>
  <si>
    <t>ม2-342/67</t>
  </si>
  <si>
    <t>ค่ากระดาษคำตอบ</t>
  </si>
  <si>
    <t>6702-003</t>
  </si>
  <si>
    <t>ม3-047/67</t>
  </si>
  <si>
    <t>6702-002</t>
  </si>
  <si>
    <t>ม2-305/67</t>
  </si>
  <si>
    <t>6701-007</t>
  </si>
  <si>
    <t>ม2-310/67</t>
  </si>
  <si>
    <t>ค่าวัสดุในกิจกรรมวิชาการ</t>
  </si>
  <si>
    <t>6701-005</t>
  </si>
  <si>
    <t>ม2-335/67</t>
  </si>
  <si>
    <t>บริษัท ไลเบอร์เทค จำกัด</t>
  </si>
  <si>
    <t>383-2-59448-9</t>
  </si>
  <si>
    <t>202401002</t>
  </si>
  <si>
    <t>2-147/67</t>
  </si>
  <si>
    <t>ค่าสำเนาเอกสาร</t>
  </si>
  <si>
    <t>45/24</t>
  </si>
  <si>
    <t>ม2-337/67</t>
  </si>
  <si>
    <t>บริษัท สถาพรบุ๊คส์ จำกัด</t>
  </si>
  <si>
    <t>199-0-05493-5</t>
  </si>
  <si>
    <t>4294241</t>
  </si>
  <si>
    <t>ม2-334/67</t>
  </si>
  <si>
    <t>น.ส.อิสราภรณ์  ภัยรัตน์</t>
  </si>
  <si>
    <t>ค่าเคลื่อนย้ายจอสมาร์ทบอร์ดและติดตั้ง</t>
  </si>
  <si>
    <t>730-2-92101-0</t>
  </si>
  <si>
    <t>2-168/67</t>
  </si>
  <si>
    <t>ค่าซ่อมเครื่องปรับอากาศ</t>
  </si>
  <si>
    <t>35/1746</t>
  </si>
  <si>
    <t>2-174/67</t>
  </si>
  <si>
    <t>องค์การเภสัชกรรม</t>
  </si>
  <si>
    <t>050-1-06637-3</t>
  </si>
  <si>
    <t>3000788692</t>
  </si>
  <si>
    <t>2-175/67</t>
  </si>
  <si>
    <t>ค่าดูแลบำรุงรักษาระบบเอกสาร  เดือน ม.ค 67</t>
  </si>
  <si>
    <t>6702002</t>
  </si>
  <si>
    <t>ม2-351/67</t>
  </si>
  <si>
    <t>24008</t>
  </si>
  <si>
    <t>ม2-352/67</t>
  </si>
  <si>
    <t>บริษัท นิวพลัส เอ็นจิเนียริ่ง จำกัด</t>
  </si>
  <si>
    <t>850-2-25514-3</t>
  </si>
  <si>
    <t>2402-0023</t>
  </si>
  <si>
    <t>ม2-353/67</t>
  </si>
  <si>
    <t>2402009</t>
  </si>
  <si>
    <t>ม2-350/67</t>
  </si>
  <si>
    <t>หจก.โอฬารเรืองกิจ</t>
  </si>
  <si>
    <t>จุฬาลักษณ์</t>
  </si>
  <si>
    <t>ค่าวัสดุก่อสร้างสำหรับการศึกษา</t>
  </si>
  <si>
    <t>123-601304-2</t>
  </si>
  <si>
    <t>534088</t>
  </si>
  <si>
    <t>ม2-333/67</t>
  </si>
  <si>
    <t>ค่าครุภัณฑ์ปีงบประมาณ 67</t>
  </si>
  <si>
    <t>6700001</t>
  </si>
  <si>
    <t>3-104/67</t>
  </si>
  <si>
    <t>ค่าบริการดูแลด้านภูมิทัศน์ เดือน ธ.ค 66</t>
  </si>
  <si>
    <t>0102002/2567</t>
  </si>
  <si>
    <t>ม2-332/67</t>
  </si>
  <si>
    <t>ค่าครุภัณฑ์ระบบบริหารสถานศึกษา</t>
  </si>
  <si>
    <t>878-0-46444-0</t>
  </si>
  <si>
    <t>2566122100001</t>
  </si>
  <si>
    <t>ม2-348/67</t>
  </si>
  <si>
    <t>บัณฑิต</t>
  </si>
  <si>
    <t>4469</t>
  </si>
  <si>
    <t>ม2-349/67</t>
  </si>
  <si>
    <t>อภิสิทธ์</t>
  </si>
  <si>
    <t>4404</t>
  </si>
  <si>
    <t>ม2-356/67</t>
  </si>
  <si>
    <t>4495</t>
  </si>
  <si>
    <t>ม2-343/67</t>
  </si>
  <si>
    <t>24020027</t>
  </si>
  <si>
    <t>ม2-359/67</t>
  </si>
  <si>
    <t>007/67</t>
  </si>
  <si>
    <t>ม2-358/67</t>
  </si>
  <si>
    <t>ค่าหนังสือพิมพ์และวารสาร</t>
  </si>
  <si>
    <t>20/3</t>
  </si>
  <si>
    <t>ม2-344/67</t>
  </si>
  <si>
    <t>ประธาน</t>
  </si>
  <si>
    <t>8/36</t>
  </si>
  <si>
    <t>ม2-357/67</t>
  </si>
  <si>
    <t>ศรีทวน</t>
  </si>
  <si>
    <t>8/38</t>
  </si>
  <si>
    <t>2-197/67</t>
  </si>
  <si>
    <t>2402008</t>
  </si>
  <si>
    <t>ม2-306/67</t>
  </si>
  <si>
    <t>วรจักรเครื่องเขียน 1967</t>
  </si>
  <si>
    <t>ค่าวัสดุงานบ้าน</t>
  </si>
  <si>
    <t>2024010002</t>
  </si>
  <si>
    <t>ม2-304/67</t>
  </si>
  <si>
    <t>ค่าวัสดุงานเกษตร</t>
  </si>
  <si>
    <t>2024010003</t>
  </si>
  <si>
    <t>ม2-303/67</t>
  </si>
  <si>
    <t>2024010008</t>
  </si>
  <si>
    <t>ม2-302/67</t>
  </si>
  <si>
    <t>ค่าชุดอุปกรร์การสอบเข้าเรียน ม1   ม4</t>
  </si>
  <si>
    <t>2024-1-18</t>
  </si>
  <si>
    <t>2-189/67</t>
  </si>
  <si>
    <t>ค่าเช่าคอมพิวเตอร์สำหรับห้องปฏิบัติการ</t>
  </si>
  <si>
    <t>2401029</t>
  </si>
  <si>
    <t>2-185/67</t>
  </si>
  <si>
    <t xml:space="preserve">ค่าครุภัณฑ์เครื่องฉายโปรเจคเตอร์  </t>
  </si>
  <si>
    <t>005/2567</t>
  </si>
  <si>
    <t>ม2-376/67</t>
  </si>
  <si>
    <t>บริษัท ไอซีดีแอล (ไทยแลนด์) จำกัด</t>
  </si>
  <si>
    <t>ค่าชุดข้อสอบวัดทักษาดิจิตอลมาตรฐานสากล</t>
  </si>
  <si>
    <t>928-2-24229-4</t>
  </si>
  <si>
    <t>2024020005</t>
  </si>
  <si>
    <t>ม2-379/67</t>
  </si>
  <si>
    <t xml:space="preserve">ร้าน พี.เจ.กรุ๊ป </t>
  </si>
  <si>
    <t>ค่าวัสดุเพื่อพัฒนาการเรียนรู้ของ น.ศ.</t>
  </si>
  <si>
    <t>053-0-34475-3</t>
  </si>
  <si>
    <t>001/67</t>
  </si>
  <si>
    <t>2-199/67</t>
  </si>
  <si>
    <t>ค่าจ้างเหมาบำรุงดูแลลิฟต์ เดือน ม.ค 67</t>
  </si>
  <si>
    <t>670005</t>
  </si>
  <si>
    <t>ม2-375/67</t>
  </si>
  <si>
    <t>บริษัท ไอซัพพลาย จำกัด</t>
  </si>
  <si>
    <t>ค่าวัสดุไฟฟ้าและวัสดุคอมพิวเตอร์</t>
  </si>
  <si>
    <t>996-1-00399-4</t>
  </si>
  <si>
    <t>67/0029</t>
  </si>
  <si>
    <t>2-193/67</t>
  </si>
  <si>
    <t>24020026</t>
  </si>
  <si>
    <t>2-179/67</t>
  </si>
  <si>
    <t>ค่าบริการฉีดพ่นสารเคมีป้องกัน  งวดที่ 2/6</t>
  </si>
  <si>
    <t>063549</t>
  </si>
  <si>
    <t>ม2-372/67</t>
  </si>
  <si>
    <t xml:space="preserve">จิรวัฒน์  </t>
  </si>
  <si>
    <t>2402023</t>
  </si>
  <si>
    <t>ม2-367/67</t>
  </si>
  <si>
    <t>ค่าเช่าเครื่องถ่ายเอกสาร  เดือน ม.ค 67</t>
  </si>
  <si>
    <t>67-017</t>
  </si>
  <si>
    <t>ม2-363/67</t>
  </si>
  <si>
    <t>68-23544</t>
  </si>
  <si>
    <t>2-161/67</t>
  </si>
  <si>
    <t>ร้านสนั่น กลการ</t>
  </si>
  <si>
    <t>ค่าจ้างซ่อมบำรุงรถยนต์สำนักงาน</t>
  </si>
  <si>
    <t>618-2-30337-0</t>
  </si>
  <si>
    <t>01/02,01/03</t>
  </si>
  <si>
    <t>3-109/67</t>
  </si>
  <si>
    <t>ค่าบริการสัญญาณ เดือน ม.ค 67</t>
  </si>
  <si>
    <t>019-1-701-66-1</t>
  </si>
  <si>
    <t>40240201071</t>
  </si>
  <si>
    <t>3-110/67</t>
  </si>
  <si>
    <t>บริษัท ที เอส เอ็นจิเนียริ่ง (1978) จำกัด</t>
  </si>
  <si>
    <t>ค่าจ้างบำรุงรักษาเครื่องสูบน้ำดับเพลิง</t>
  </si>
  <si>
    <t>189-1-67682-1</t>
  </si>
  <si>
    <t>2-190/67</t>
  </si>
  <si>
    <t>35/1748</t>
  </si>
  <si>
    <t>2-186/67</t>
  </si>
  <si>
    <t>หจก.ที เค เพาเวอร์ ซิมมิต</t>
  </si>
  <si>
    <t>ค่าจ้างเหมาดูแลบำรุงรักษาสระว่ายน้ำ</t>
  </si>
  <si>
    <t>6702185</t>
  </si>
  <si>
    <t>ม2-397/67</t>
  </si>
  <si>
    <t>บริษัท เจเนซิส ทเวลฟ์ จำกัด</t>
  </si>
  <si>
    <t>ค่าจ้างทำกระเป๋าผ้าแคนวาสและเข็มกลัด</t>
  </si>
  <si>
    <t>600-2-05001-1</t>
  </si>
  <si>
    <t>24001</t>
  </si>
  <si>
    <t>ม2-378/67</t>
  </si>
  <si>
    <t>ค่าครุภัณฑ์กล้อง GOPRO</t>
  </si>
  <si>
    <t>67/0028</t>
  </si>
  <si>
    <t>2-200/67</t>
  </si>
  <si>
    <t>บริษัท พีพีเอ็น 51 จำกัด</t>
  </si>
  <si>
    <t>ค่าบริการทำความสะอาดภายในอาคารเรียนรวมฯ</t>
  </si>
  <si>
    <t>2311044</t>
  </si>
  <si>
    <t>ม2-382/67</t>
  </si>
  <si>
    <t>บริษัท วิชั่น วันโปรเจค จำกัด</t>
  </si>
  <si>
    <t>ค่าวัสดุสำนักงานสำหรับการศึกษา</t>
  </si>
  <si>
    <t>814-4-03390-5</t>
  </si>
  <si>
    <t>2024-0027</t>
  </si>
  <si>
    <t>ม3-053/67</t>
  </si>
  <si>
    <t>24022</t>
  </si>
  <si>
    <t>2-184/67</t>
  </si>
  <si>
    <t>นายฐาณิศวร์ ธนูทอง</t>
  </si>
  <si>
    <t>ค่าซักชุดเครื่องนอนห้องพยาบาล  เดือน ม.ค 67</t>
  </si>
  <si>
    <t>ม5-060/67</t>
  </si>
  <si>
    <t>67-016</t>
  </si>
  <si>
    <t>ม2-411/67</t>
  </si>
  <si>
    <t>4437</t>
  </si>
  <si>
    <t>ม2-410/67</t>
  </si>
  <si>
    <t>ค่าจัดทำเล่มสรุปโครงการ</t>
  </si>
  <si>
    <t>4473</t>
  </si>
  <si>
    <t>ม3-052/67</t>
  </si>
  <si>
    <t>4505</t>
  </si>
  <si>
    <t>ม2-391/67</t>
  </si>
  <si>
    <t>ศิรดา</t>
  </si>
  <si>
    <t>4482</t>
  </si>
  <si>
    <t>ม2-380/67</t>
  </si>
  <si>
    <t>ค่าถ่ายเอกสารและทำป้ายไวนิล</t>
  </si>
  <si>
    <t>4516</t>
  </si>
  <si>
    <t>ม2-396/67</t>
  </si>
  <si>
    <t>4429</t>
  </si>
  <si>
    <t>ม5-061/67</t>
  </si>
  <si>
    <t>ค่าทำวุฒิบัตรสี และถ่ายเอกสารตัวอย่าง</t>
  </si>
  <si>
    <t>4496</t>
  </si>
  <si>
    <t>ม2-415/67</t>
  </si>
  <si>
    <t>ค่าจ้างประกอบอาหารกลางวัน ขนมหวาน ผลไม้และนม  เดือน ก.พ 67</t>
  </si>
  <si>
    <t>ม2-412/67</t>
  </si>
  <si>
    <t>ค่าหมึกเครื่องพิมพ์</t>
  </si>
  <si>
    <t>6702150</t>
  </si>
  <si>
    <t>ม2-388/67</t>
  </si>
  <si>
    <t>สุวิสุทธนา</t>
  </si>
  <si>
    <t>ค่าเช่าเหมาตู้พร้อมน้ำมันเชื้อเพลิงคนขับ</t>
  </si>
  <si>
    <t>ม2-381/67</t>
  </si>
  <si>
    <t>อัธยานันท์</t>
  </si>
  <si>
    <t>417-031618-1</t>
  </si>
  <si>
    <t>2-198/67</t>
  </si>
  <si>
    <t>ค่าจ้างเหมาบำรุงรักษาระบบกล้องวงจรปิด  ง.4  เดือน  ม.ค 67</t>
  </si>
  <si>
    <t>017/2567</t>
  </si>
  <si>
    <t>2-205/67</t>
  </si>
  <si>
    <t>บริษัท พินนาเคิล คอร์ปอเรชั่น จำกัด</t>
  </si>
  <si>
    <t>ค่าบำรุงรักษาระบบบำบัดน้ำเสีย ง.4 เดือน ม.ค 67</t>
  </si>
  <si>
    <t>202402002</t>
  </si>
  <si>
    <t>2-202/67</t>
  </si>
  <si>
    <t>บริษัท รักษาความสะอาดปลอดภัย ราชาโยค จำกัด</t>
  </si>
  <si>
    <t>ค่าทำความสะอาดอาคารทีและบริการสุจอนามัย เดือน ม.ค 67</t>
  </si>
  <si>
    <t>6701037</t>
  </si>
  <si>
    <t>2-206/67</t>
  </si>
  <si>
    <t>ค่าจ้างดูแลรักษาความปลอดภัยใน เดือน ม.ค 67</t>
  </si>
  <si>
    <t>67001090</t>
  </si>
  <si>
    <t>ม2-450/67</t>
  </si>
  <si>
    <t>ค่าจ้างสำเนาเอกสารประกอบการจัดโครงการฝึกอบรม</t>
  </si>
  <si>
    <t>45/38</t>
  </si>
  <si>
    <t>ม3-062/67</t>
  </si>
  <si>
    <t>45/31</t>
  </si>
  <si>
    <t>ม2-421/67</t>
  </si>
  <si>
    <t>45/37</t>
  </si>
  <si>
    <t>ม2-422/67</t>
  </si>
  <si>
    <t>45/35</t>
  </si>
  <si>
    <t>ม2-425/67</t>
  </si>
  <si>
    <t>45/28</t>
  </si>
  <si>
    <t>ม2-433/67</t>
  </si>
  <si>
    <t>45/32</t>
  </si>
  <si>
    <t>ม2-448/67</t>
  </si>
  <si>
    <t>45/36</t>
  </si>
  <si>
    <t>ม2-447/67</t>
  </si>
  <si>
    <t>6703-001</t>
  </si>
  <si>
    <t>ม2-446/67</t>
  </si>
  <si>
    <t>6703-006</t>
  </si>
  <si>
    <t>ม2-387/67</t>
  </si>
  <si>
    <t>วิสุทธนา</t>
  </si>
  <si>
    <t>ของที่ระลึกและวัสดุที่ใช้ในกิจกรรม</t>
  </si>
  <si>
    <t>6702-005</t>
  </si>
  <si>
    <t>ม2-364/67</t>
  </si>
  <si>
    <t>บริษัท เอเชีย แอร์ อิเลคคทริค (1997) จำกัด</t>
  </si>
  <si>
    <t>ค่าจ้างซ่อมแซมครุภัณฑ์เครื่องปรับอากาศ</t>
  </si>
  <si>
    <t>244-2-22856-1</t>
  </si>
  <si>
    <t>2-214/67</t>
  </si>
  <si>
    <t>ค่าเช่าเครื่องถ่ายเอกสาร  เดือน ก.พ  67</t>
  </si>
  <si>
    <t>67/03178</t>
  </si>
  <si>
    <t>2-212/67</t>
  </si>
  <si>
    <t>67/03179</t>
  </si>
  <si>
    <t>2-216/67</t>
  </si>
  <si>
    <t>6703176</t>
  </si>
  <si>
    <t>2-215/67</t>
  </si>
  <si>
    <t>67/03180</t>
  </si>
  <si>
    <t>ม2-398/67</t>
  </si>
  <si>
    <t>67/01591</t>
  </si>
  <si>
    <t>2-187/67</t>
  </si>
  <si>
    <t>6701592</t>
  </si>
  <si>
    <t>ม2-454/67</t>
  </si>
  <si>
    <t>ค่าเช่าเครื่องถ่ายเอกสาร  เดือน ก.พ 67</t>
  </si>
  <si>
    <t>67/03445</t>
  </si>
  <si>
    <t>2-227/67</t>
  </si>
  <si>
    <t>67/03177</t>
  </si>
  <si>
    <t>2-220/67</t>
  </si>
  <si>
    <t>ค่าเช่าซอตฟ์แวร์สำหรับสถาบันการศ฿กษา งวดที่ 1/36  ม.ค 67</t>
  </si>
  <si>
    <t>40240200681</t>
  </si>
  <si>
    <t>2-208/67</t>
  </si>
  <si>
    <t>67/02/062</t>
  </si>
  <si>
    <t>ม2-423/67</t>
  </si>
  <si>
    <t>67/02/045</t>
  </si>
  <si>
    <t>2-204/67</t>
  </si>
  <si>
    <t>นฤมล</t>
  </si>
  <si>
    <t>2402027</t>
  </si>
  <si>
    <t>ม2-424/67</t>
  </si>
  <si>
    <t>2402028</t>
  </si>
  <si>
    <t>ม2-465/67</t>
  </si>
  <si>
    <t>น.ส.ศศิธร  เลี้ยงศรัณย์</t>
  </si>
  <si>
    <t>ปรัชญา</t>
  </si>
  <si>
    <t>ค่าอาหารกลางวันและอาหารว่าง</t>
  </si>
  <si>
    <t>855-2-02806-7</t>
  </si>
  <si>
    <t>ม2-466/67</t>
  </si>
  <si>
    <t>ชุลีกร</t>
  </si>
  <si>
    <t>ค่าจ้างรถตู้ไปศึกษาดูงาน จ.เชียงราย</t>
  </si>
  <si>
    <t>ม2-449/67</t>
  </si>
  <si>
    <t>ค่าเช่าเครื่องถ่ายเอกสาร เดือน ก.พ 67</t>
  </si>
  <si>
    <t>67-028</t>
  </si>
  <si>
    <t>ม2-431/67</t>
  </si>
  <si>
    <t>ปริญญา</t>
  </si>
  <si>
    <t>67/035</t>
  </si>
  <si>
    <t>ม2-428/67</t>
  </si>
  <si>
    <t>01/67</t>
  </si>
  <si>
    <t>ม2-441/67</t>
  </si>
  <si>
    <t>บริษัท เงาะป่า จำกัด</t>
  </si>
  <si>
    <t>ค่าทำโล่และใบประกาศเกียรติคุและป้ายไวนิล</t>
  </si>
  <si>
    <t>187-2-11699-4</t>
  </si>
  <si>
    <t>28/24</t>
  </si>
  <si>
    <t>2-201/67</t>
  </si>
  <si>
    <t>บริษัท พี เอ็น 51 จำกัด</t>
  </si>
  <si>
    <t>ค่าบริการทำความสะอาด อ.เรียนรวมและศูนย์วัฒนะรรม เดือน ธ.ค 66</t>
  </si>
  <si>
    <t>2312051</t>
  </si>
  <si>
    <t>ม2-451/67</t>
  </si>
  <si>
    <t>ค่าจ้างเหมาบริการ เดือน ก.พ 67</t>
  </si>
  <si>
    <t>ม2-452/67</t>
  </si>
  <si>
    <t>ค่าจ้างเหมาบริการ เดือน ม.ค 67</t>
  </si>
  <si>
    <t>2-237/67</t>
  </si>
  <si>
    <t>นายฐาณิศวร  ธนูทอง</t>
  </si>
  <si>
    <t>ค่าจ้างชำรุดเครื่องนอนห้องพยาบาบ เดือน ก.พ 67</t>
  </si>
  <si>
    <t>2-242/67</t>
  </si>
  <si>
    <t>นภัสภรณ์</t>
  </si>
  <si>
    <t>ค่าธรรมเนียมการทำรายการผ่านเครื่องรูดบัตรเครดิต เดือน ก.พ 67</t>
  </si>
  <si>
    <t>124031011</t>
  </si>
  <si>
    <t>ม2-477/67</t>
  </si>
  <si>
    <t>ค่าหนังสือพิมพ์และวารสาร เดือน ก.พ 67</t>
  </si>
  <si>
    <t>ม5-080/67</t>
  </si>
  <si>
    <t>2-240/67</t>
  </si>
  <si>
    <t>ค่าจ้างดูแลบำรุงรักษาระบบเอกสาร เดือน ก.พ 67</t>
  </si>
  <si>
    <t>6703002</t>
  </si>
  <si>
    <t>3-145/67</t>
  </si>
  <si>
    <t>บริษัท รักษาความปลอดภัย นครินทร์และกฎหมาย จำกัด</t>
  </si>
  <si>
    <t>ค่าบริการดูแลรักษาความปลอดภัย เดือน ม.ค 67</t>
  </si>
  <si>
    <t>2024010071</t>
  </si>
  <si>
    <t>บริษัท แสงทองลดา จำกัด</t>
  </si>
  <si>
    <t>ค่าหลอดไฟฟ้าแสงสว่าง</t>
  </si>
  <si>
    <t>986-0-82806-7</t>
  </si>
  <si>
    <t>670006</t>
  </si>
  <si>
    <t>3-129/67</t>
  </si>
  <si>
    <t>ค่าจ้างซ่อมบำรุงระบบแจ้งเหตุเพลิงไหม้</t>
  </si>
  <si>
    <t>670008</t>
  </si>
  <si>
    <t>2-203/67</t>
  </si>
  <si>
    <t>ค่าทำความสะอาดอาคารสถานที่ เดือนม.ค 67</t>
  </si>
  <si>
    <t>25842</t>
  </si>
  <si>
    <t>2-210/67</t>
  </si>
  <si>
    <t>หจก.บ้านโป่ง เพ้นท์ส</t>
  </si>
  <si>
    <t>ค่าทาสีภายในห้องเรียนโรงเรียนสาธิต อ.31,32</t>
  </si>
  <si>
    <t>664-2-11022-3</t>
  </si>
  <si>
    <t>2-219/67</t>
  </si>
  <si>
    <t>ค่าเช่าเครื่องคอมพิวเตอร์สำหรับห้องปฏิบัติการ  .ง.1/37  (ม.ค 67)</t>
  </si>
  <si>
    <t>017-0-29923-6</t>
  </si>
  <si>
    <t>2402021</t>
  </si>
  <si>
    <t>2-211/67</t>
  </si>
  <si>
    <t>บริษัท ซินเน็ค (ประเทศไทย) จำกัด</t>
  </si>
  <si>
    <t>ค่าเช่าเครื่องคอมพิวเตอร์ เดือน ม.ค 67  ง.28/36</t>
  </si>
  <si>
    <t>2402022</t>
  </si>
  <si>
    <t>ม2-442/67</t>
  </si>
  <si>
    <t>นางศิริพรรณ  บุตรศรี</t>
  </si>
  <si>
    <t>ค่าเครื่องเสียง</t>
  </si>
  <si>
    <t>045-5-47924-4</t>
  </si>
  <si>
    <t>ม2-494/67</t>
  </si>
  <si>
    <t>กนกพัฒน์</t>
  </si>
  <si>
    <t>ค่าประกันอุบัติเหตุ ปี 2567</t>
  </si>
  <si>
    <t>121-1-76896-3</t>
  </si>
  <si>
    <t>ม2-495/67</t>
  </si>
  <si>
    <t>บริษัท นำหน้าซัพพลายส์ เซอร์วิส จำกัด</t>
  </si>
  <si>
    <t>ค่าเช่าเครื่องถ่าเอกสาร เดือน ก.พ 67</t>
  </si>
  <si>
    <t>67-027</t>
  </si>
  <si>
    <t>ม2-493/67</t>
  </si>
  <si>
    <t>บริษัท ทิม ซัพพลิเม้นท์ จำกัด</t>
  </si>
  <si>
    <t>24034</t>
  </si>
  <si>
    <t>3-146/67</t>
  </si>
  <si>
    <t>บริษัท รักษาความปลอหดภัย นครินทร์ และกฎหมาย จำกัด</t>
  </si>
  <si>
    <t>ค่าเหมาบริการดูแลรักษาความปลอดภัย เดือน ก.พ 67</t>
  </si>
  <si>
    <t>2024020073</t>
  </si>
  <si>
    <t>2-241/67</t>
  </si>
  <si>
    <t>บริษัท พีแอนด์ พี เน็ท เวอร์ค โซลูชั่น จำกัด</t>
  </si>
  <si>
    <t>ค่าจ้างเหมาบำรุงรักษาระบบกล้องวงจรปิด ง.5 เดือน ก.พ 67</t>
  </si>
  <si>
    <t>023/2567</t>
  </si>
  <si>
    <t>2-239/67</t>
  </si>
  <si>
    <t xml:space="preserve">ค่าทำยางแบบชนิดหมึกในตัว </t>
  </si>
  <si>
    <t>2403001</t>
  </si>
  <si>
    <t>2-244/67</t>
  </si>
  <si>
    <t>ค่าเช่าเครื่องคอมพิวเตอร์ จำนวน 40 เครื่อง ง.29/36</t>
  </si>
  <si>
    <t>2403021</t>
  </si>
  <si>
    <t>3-154/67</t>
  </si>
  <si>
    <t>บริษัท ธนาคารกสิกรไทย) จำกัด(มหาชน)</t>
  </si>
  <si>
    <t>ค่าเหมาบริการดูแลภูมิทัศน์ เดือน ม.ค 67</t>
  </si>
  <si>
    <t>099-1-36500-1</t>
  </si>
  <si>
    <t>0202002/2567</t>
  </si>
  <si>
    <t>ม2-489/67</t>
  </si>
  <si>
    <t>ศีทวน</t>
  </si>
  <si>
    <t>08/48</t>
  </si>
  <si>
    <t>ม2-490/67</t>
  </si>
  <si>
    <t>08/46</t>
  </si>
  <si>
    <t>ม2-491/67</t>
  </si>
  <si>
    <t>8/40</t>
  </si>
  <si>
    <t>ม2-468/67</t>
  </si>
  <si>
    <t>ร้านณภัทรก๊อปปี้</t>
  </si>
  <si>
    <t>ทิพยรัตน์</t>
  </si>
  <si>
    <t>4534</t>
  </si>
  <si>
    <t>ม2-432/67</t>
  </si>
  <si>
    <t>ค่าทำวุฒิบัตร</t>
  </si>
  <si>
    <t>4501</t>
  </si>
  <si>
    <t>ม2-429/67</t>
  </si>
  <si>
    <t>ค่าทำป้ายไวนิลและจัดทำหนังสือรุ่นใช้ในกิจกรรม</t>
  </si>
  <si>
    <t>4504</t>
  </si>
  <si>
    <t>ม5-070/67</t>
  </si>
  <si>
    <t>4513</t>
  </si>
  <si>
    <t>ม2-478/67</t>
  </si>
  <si>
    <t>ชาญชัย</t>
  </si>
  <si>
    <t>4526</t>
  </si>
  <si>
    <t>3-128/67</t>
  </si>
  <si>
    <t>ค่าจ้างทำสำเนาเอกสารพร้อมเข้าเล่ม</t>
  </si>
  <si>
    <t>45/29</t>
  </si>
  <si>
    <t>ม2-492/67</t>
  </si>
  <si>
    <t>6703-009</t>
  </si>
  <si>
    <t>บริษัท อินทรประกัยภัย จำกัด (มหาชน)</t>
  </si>
  <si>
    <t>2-252/67</t>
  </si>
  <si>
    <t>วนาพร</t>
  </si>
  <si>
    <t>031/24</t>
  </si>
  <si>
    <t>ม2-504/67</t>
  </si>
  <si>
    <t>67-23569</t>
  </si>
  <si>
    <t>ม2-503/67</t>
  </si>
  <si>
    <t>ค่าจัดจ้างซักผ้าภายในห้องพยาบาล</t>
  </si>
  <si>
    <t>ม2-499/67</t>
  </si>
  <si>
    <t>หจก.ทวีศักดิ์เคหะภัณฑ์</t>
  </si>
  <si>
    <t>ค่าวัสดุไฟฟ้าและประปา</t>
  </si>
  <si>
    <t>245/12248</t>
  </si>
  <si>
    <t>ม2-498/67</t>
  </si>
  <si>
    <t>หจก.สิบทิศ อินเตอร์โปรดักส์</t>
  </si>
  <si>
    <t>ค่าปากกาสูตรน้ำ</t>
  </si>
  <si>
    <t>037-3-19914-1</t>
  </si>
  <si>
    <t>20240203</t>
  </si>
  <si>
    <t>ม2-496/67</t>
  </si>
  <si>
    <t>09/418</t>
  </si>
  <si>
    <t>2-248/67</t>
  </si>
  <si>
    <t>ค่าบริการทำความสะอาด เดือน ม.ค 67</t>
  </si>
  <si>
    <t>2401052</t>
  </si>
  <si>
    <t>2-249/67</t>
  </si>
  <si>
    <t>ค่าเช่าซอตฟ์แวร์สำหรับสถาบันการศึกษา เดือนก.พ 67  (ง.2/36)</t>
  </si>
  <si>
    <t>40240301023</t>
  </si>
  <si>
    <t>ม2-511/67</t>
  </si>
  <si>
    <t>24036</t>
  </si>
  <si>
    <t>ม2-512/67</t>
  </si>
  <si>
    <t>ค่าเครื่องเสียง แสงสีเสียงชุดใหญ่</t>
  </si>
  <si>
    <t>ม2-513/67</t>
  </si>
  <si>
    <t>บริษัท ทรีจีกรุ๊ป จำกัด</t>
  </si>
  <si>
    <t>ณัฐธิกา</t>
  </si>
  <si>
    <t>ค่าทำกระเป๋าผ้า</t>
  </si>
  <si>
    <t>422-1-02489-9</t>
  </si>
  <si>
    <t>ม3-074/67</t>
  </si>
  <si>
    <t>ม2-514/67</t>
  </si>
  <si>
    <t>ร้านพอล พีช ดีไซน์</t>
  </si>
  <si>
    <t>ค่าทำป้ายไวนิลขึงโครงการ</t>
  </si>
  <si>
    <t>065-0-70713-3</t>
  </si>
  <si>
    <t>2024030001</t>
  </si>
  <si>
    <t>ม3-069/67</t>
  </si>
  <si>
    <t>บริษัท วิชั่น วินโปรเจค จำกัด</t>
  </si>
  <si>
    <t>2024-0041</t>
  </si>
  <si>
    <t>ม3-073/67</t>
  </si>
  <si>
    <t>36/1752</t>
  </si>
  <si>
    <t>ม3-072/67</t>
  </si>
  <si>
    <t>บริษัทไอ แอนด์ เอ็ม คอนซัลท์ จำกัด</t>
  </si>
  <si>
    <t>ค่าหมึกเครื่องถ่ายเอกสาร</t>
  </si>
  <si>
    <t>058-2-99800-0</t>
  </si>
  <si>
    <t>6702/051</t>
  </si>
  <si>
    <t>ม3-071/67</t>
  </si>
  <si>
    <t>67/03/022</t>
  </si>
  <si>
    <t>ม3-070/67</t>
  </si>
  <si>
    <t>2402036</t>
  </si>
  <si>
    <t>5-020/67</t>
  </si>
  <si>
    <t>ค่าจ้างเหมาบำรุงรักษาเครื่องคอมพิวเตอร์แม่ข่าย ปี 67  ง.2/4</t>
  </si>
  <si>
    <t>2402043</t>
  </si>
  <si>
    <t>2-218/67</t>
  </si>
  <si>
    <t>ค่าเช่าเครื่องคอมพิวเตอร์ จำนวน 35 เครื่อง ง.2/13  (ม.ค 67)</t>
  </si>
  <si>
    <t>2402035</t>
  </si>
  <si>
    <t>2-217/67</t>
  </si>
  <si>
    <t>ค่าเช่าเครื่องคอมพิวเตอร์ จำนวน 35 เครื่อง ง.1/13  (11-31  ธ.ค 66)</t>
  </si>
  <si>
    <t>2402034</t>
  </si>
  <si>
    <t>5-021/67</t>
  </si>
  <si>
    <t>ค่าจ้างบำรุงรักษาเครือข่ายอินเตอร์ ปี 67  ง. 2/4</t>
  </si>
  <si>
    <t>2402042</t>
  </si>
  <si>
    <t>ม2-502/67</t>
  </si>
  <si>
    <t>4543</t>
  </si>
  <si>
    <t>ม2-507/67</t>
  </si>
  <si>
    <t>ค่าจ้างคูมือฝึกประสบการณ์</t>
  </si>
  <si>
    <t>4545</t>
  </si>
  <si>
    <t>2-245/67</t>
  </si>
  <si>
    <t>4570</t>
  </si>
  <si>
    <t>ม2-519/67</t>
  </si>
  <si>
    <t>4569</t>
  </si>
  <si>
    <t>ม2-522/67</t>
  </si>
  <si>
    <t>4523</t>
  </si>
  <si>
    <t>ม2-532/67</t>
  </si>
  <si>
    <t>4559</t>
  </si>
  <si>
    <t>ม5-536/67</t>
  </si>
  <si>
    <t>รัศมี</t>
  </si>
  <si>
    <t>4571</t>
  </si>
  <si>
    <t>ม2-539/67</t>
  </si>
  <si>
    <t>ค่าจ้างประกอบอาหารกลางวัน เดือน มี.ค 67</t>
  </si>
  <si>
    <t>ม2-541/67</t>
  </si>
  <si>
    <t>ม3-078/67</t>
  </si>
  <si>
    <t>ม2-521/67</t>
  </si>
  <si>
    <t>ม2-542/67</t>
  </si>
  <si>
    <t>ค่าทำสมุดโน็ต</t>
  </si>
  <si>
    <t>6703100</t>
  </si>
  <si>
    <t>ม3-079/67</t>
  </si>
  <si>
    <t>6703101</t>
  </si>
  <si>
    <t>ม2-543/67</t>
  </si>
  <si>
    <t>น.ส.ธัญธารี  เนื่องจำนงค์</t>
  </si>
  <si>
    <t>ค่าจ้างเหมารถตู้พร้อมคนขับและเชื้อเพลิง</t>
  </si>
  <si>
    <t>ไทยพาริชย์</t>
  </si>
  <si>
    <t>2-246/67</t>
  </si>
  <si>
    <t>หจก.ทีเคเพาเวอร์ ซัมมิต</t>
  </si>
  <si>
    <t>ค่าจ้างเหมาดูแลบำรุงสระว่ายน้ำ เดือน ก.พ 67 ง.5</t>
  </si>
  <si>
    <t>6703033</t>
  </si>
  <si>
    <t>2-259/67</t>
  </si>
  <si>
    <t>2403012</t>
  </si>
  <si>
    <t>3-153/67</t>
  </si>
  <si>
    <t xml:space="preserve">ค่าบริการสัญญาณ เดือน ก.พ 67  </t>
  </si>
  <si>
    <t>40240301022</t>
  </si>
  <si>
    <t>ม2-544/67</t>
  </si>
  <si>
    <t>ศูนย์หนังสือแห่งจุฬาลงกรณ์มหาวิทยาลัย</t>
  </si>
  <si>
    <t>6711241201394</t>
  </si>
  <si>
    <t>2-243/67</t>
  </si>
  <si>
    <t>ค่าเช่าเครื่องคอมพิวเตอร์ จำนวน 35 เครื่อง ง.3/13  (ก.พ 67)</t>
  </si>
  <si>
    <t>2403022</t>
  </si>
  <si>
    <t>ค่าเครื่องคอมพิวเตอร์ จำนวน 965 เครื่อง งวดที่ 2/37  เดือน ก.พ 67</t>
  </si>
  <si>
    <t>2403023</t>
  </si>
  <si>
    <t>ม2-497/67</t>
  </si>
  <si>
    <t>บริษัท เอเชีย แอร์ อิเลคทริค (1997) จำกัด</t>
  </si>
  <si>
    <t>ค่าจัดจ้างซ่อมแซมครุภัณฑ์เครื่องปรับอากาศ</t>
  </si>
  <si>
    <t>ม2-552/67</t>
  </si>
  <si>
    <t>ม2-515/67</t>
  </si>
  <si>
    <t>45/30</t>
  </si>
  <si>
    <t>2-255/67</t>
  </si>
  <si>
    <t>ธนัญชนก</t>
  </si>
  <si>
    <t>45/40</t>
  </si>
  <si>
    <t>2-256/67</t>
  </si>
  <si>
    <t>45/42</t>
  </si>
  <si>
    <t>ม2-561/67</t>
  </si>
  <si>
    <t>ร้านไอซายน์</t>
  </si>
  <si>
    <t>ค่าสารเคมีที่ใช้ในโรงเรือนเลี้ยงสัตว์</t>
  </si>
  <si>
    <t>416-0-62161-4</t>
  </si>
  <si>
    <t>670325</t>
  </si>
  <si>
    <t>ม2-560/67</t>
  </si>
  <si>
    <t>ค่าสารเคมีและอุปกรร์วิทยาศาสตร์</t>
  </si>
  <si>
    <t>670328</t>
  </si>
  <si>
    <t>ม2-554/67</t>
  </si>
  <si>
    <t>670319</t>
  </si>
  <si>
    <t>ม2-553/67</t>
  </si>
  <si>
    <t>09/04</t>
  </si>
  <si>
    <t>ม2-540/67</t>
  </si>
  <si>
    <t>8/42</t>
  </si>
  <si>
    <t>ม2-523/67</t>
  </si>
  <si>
    <t>09/01</t>
  </si>
  <si>
    <t>ม3-081/67</t>
  </si>
  <si>
    <t>ค่าจ้างบำรุงรักษาระบบห้องสมุดอัตโนมัติ  งวดที่ 2/4</t>
  </si>
  <si>
    <t>000421</t>
  </si>
  <si>
    <t>ม2-562/67</t>
  </si>
  <si>
    <t>20/7</t>
  </si>
  <si>
    <t>ม3-080/67</t>
  </si>
  <si>
    <t>ม2-551/67</t>
  </si>
  <si>
    <t>ร้านอนันตกุล</t>
  </si>
  <si>
    <t>2024-3-16</t>
  </si>
  <si>
    <t>2-263/67</t>
  </si>
  <si>
    <t>ค่าจ้างเหมาบำรุงดูแลลิฟต์โดยสาร ง.5  เดือน ก.พ 67</t>
  </si>
  <si>
    <t>670009</t>
  </si>
  <si>
    <t>ม2-576/67</t>
  </si>
  <si>
    <t>ค่าจัดซื้อสำหรับกิจกรรมวิพากหลักสูตร</t>
  </si>
  <si>
    <t>479-1-092-78-7</t>
  </si>
  <si>
    <t>2403029</t>
  </si>
  <si>
    <t>ม2-578/67</t>
  </si>
  <si>
    <t>บริษัท ยูแอนด์ โฮดดิ้ง (ไทยแลนด์) จำกัด</t>
  </si>
  <si>
    <t>ค่าวัสดุที่ใช้ในห้องปฏิบัติการ</t>
  </si>
  <si>
    <t>313-3-03110-6</t>
  </si>
  <si>
    <t>24031137</t>
  </si>
  <si>
    <t>ม2-569/67</t>
  </si>
  <si>
    <t>ค่าจ้างพิมพ์รายงานปี 2566</t>
  </si>
  <si>
    <t>061/3012</t>
  </si>
  <si>
    <t>ม2-571/67</t>
  </si>
  <si>
    <t>ร้าน พอล พีช ดีไซน์</t>
  </si>
  <si>
    <t>ค่าทำป้ายไวนิลขึงโครงเหล็ก</t>
  </si>
  <si>
    <t>2024040001</t>
  </si>
  <si>
    <t>ม2-587/67</t>
  </si>
  <si>
    <t>ร้าน ณภัทร ก๊อปปี้</t>
  </si>
  <si>
    <t>ณัฐพร</t>
  </si>
  <si>
    <t>ค่าจัดทำเล่มเอกสารประกอบการอบรมฯ</t>
  </si>
  <si>
    <t>4546</t>
  </si>
  <si>
    <t>ม2-579/67</t>
  </si>
  <si>
    <t>บริษัท เดอะ ธีซิซ เซ็นเตอร์ จำกัด</t>
  </si>
  <si>
    <t>ค่าถุงผ้าสปันบอนด์พร้อมสกรีน</t>
  </si>
  <si>
    <t>660039</t>
  </si>
  <si>
    <t>2-267/67</t>
  </si>
  <si>
    <t>ค่าทำความสะอาดอาคารสถานที่ เดือน   ก.พ 67</t>
  </si>
  <si>
    <t>25952</t>
  </si>
  <si>
    <t>2-266/67</t>
  </si>
  <si>
    <t>ค่าทำความสะอาดอาคารทีและบริการสุจอนามัย เดือน ก.พ 67</t>
  </si>
  <si>
    <t>6702042</t>
  </si>
  <si>
    <t>2-265/67</t>
  </si>
  <si>
    <t>ค่าจ้างดูแลรักษาความปลอดภัยใน เดือน ก.พ 67</t>
  </si>
  <si>
    <t>ม8-161/67</t>
  </si>
  <si>
    <t>ค่าวัสดุและอุกรณ์</t>
  </si>
  <si>
    <t>6703-018</t>
  </si>
  <si>
    <t>8-004/67</t>
  </si>
  <si>
    <t>2312017</t>
  </si>
  <si>
    <t>8-003/67</t>
  </si>
  <si>
    <t>ณภัทรก๊อปปี้</t>
  </si>
  <si>
    <t>ค่าทำป้ายไวนิลบอกทิศทาง</t>
  </si>
  <si>
    <t>ม8-165/67</t>
  </si>
  <si>
    <t>บริษัท เอสพีเค แลบไซเอนซ์ จำกัด</t>
  </si>
  <si>
    <t>088-8-24379-8</t>
  </si>
  <si>
    <t>2024030017</t>
  </si>
  <si>
    <t>4-037/67</t>
  </si>
  <si>
    <t>ค่าจ้างเครื่องเสียง</t>
  </si>
  <si>
    <t>4-036/67</t>
  </si>
  <si>
    <t>นายณัฐวุฒิ  พลรักษา</t>
  </si>
  <si>
    <t>ค่าจ้างตกแต่งสถานที่ในการจัดกิจกรรมมอบโล่</t>
  </si>
  <si>
    <t>111-1-07822-6</t>
  </si>
  <si>
    <t>4-030/67</t>
  </si>
  <si>
    <t>ค่าจ้างป้ายไวนิล  สูจิบัตร</t>
  </si>
  <si>
    <t>4447</t>
  </si>
  <si>
    <t>4-040/67</t>
  </si>
  <si>
    <t>ค่าจ้างเกียรติบัตรพร้อมกรอบ</t>
  </si>
  <si>
    <t>4497</t>
  </si>
  <si>
    <t>4-039/67</t>
  </si>
  <si>
    <t>ค่าจ้างทำโล่พร้อมกล่อง</t>
  </si>
  <si>
    <t>4-031/67</t>
  </si>
  <si>
    <t>ค่าจ้างทำเหรียญและถ้วย กีฬากูบแดงเกมส์</t>
  </si>
  <si>
    <t>4-038/67</t>
  </si>
  <si>
    <t>ค่าจ้างทำเสื้อโปโล</t>
  </si>
  <si>
    <t>24000003</t>
  </si>
  <si>
    <t>4-041/67</t>
  </si>
  <si>
    <t>24000002</t>
  </si>
  <si>
    <t>ม4-107/67</t>
  </si>
  <si>
    <t>ค่าแก้วเก็บอุณหภูมิ</t>
  </si>
  <si>
    <t>6703-017</t>
  </si>
  <si>
    <t>ม4-121/67</t>
  </si>
  <si>
    <t>น.ส.นิตยา  ถุงไชย</t>
  </si>
  <si>
    <t>ปัณณ์ณั</t>
  </si>
  <si>
    <t>292-2-42033-8</t>
  </si>
  <si>
    <t>น.ส.นวพร  พุฒธคุณ</t>
  </si>
  <si>
    <t>052-8-98053-8</t>
  </si>
  <si>
    <t>ม4-111/67</t>
  </si>
  <si>
    <t>นายเมธากวี  สีตาบุตร</t>
  </si>
  <si>
    <t>วรพรรณ</t>
  </si>
  <si>
    <t>100-2-61814-8</t>
  </si>
  <si>
    <t>น.ส.รุ่งภัท  ศรีสุข</t>
  </si>
  <si>
    <t>702-2-82775-2</t>
  </si>
  <si>
    <t>4-032/67</t>
  </si>
  <si>
    <t>ค่าจ้างทำป้ายและอุปกรณ์การเลือกตั้งองค์การนักศึกษา</t>
  </si>
  <si>
    <t>4446</t>
  </si>
  <si>
    <t>ม4-116/67</t>
  </si>
  <si>
    <t>ค่าพิมพ์เกียติบัตรพร้อมกรอบ</t>
  </si>
  <si>
    <t>4548</t>
  </si>
  <si>
    <t>ม4-117/67</t>
  </si>
  <si>
    <t>บริษัท บุญดี ทรานสปอร์ต จำกัด</t>
  </si>
  <si>
    <t>สุพัชร</t>
  </si>
  <si>
    <t>ค่าเช่ารถบัสโดยสารปรับอากาศ</t>
  </si>
  <si>
    <t>020-3-48962-5</t>
  </si>
  <si>
    <t>2403-016</t>
  </si>
  <si>
    <t>ม4-122/67</t>
  </si>
  <si>
    <t>นางฉันทนา  สุรัสวดี</t>
  </si>
  <si>
    <t>136-2-49407-0</t>
  </si>
  <si>
    <t>ม4-125/67</t>
  </si>
  <si>
    <t>6703-022</t>
  </si>
  <si>
    <t>4-043/67</t>
  </si>
  <si>
    <t>ค่าพาหนะนำนักศึกษาเข้าร่วมกิจกรรม</t>
  </si>
  <si>
    <t>4-046/67</t>
  </si>
  <si>
    <t>น.ส.นันท์นภัส  ขุนธิราช</t>
  </si>
  <si>
    <t>พาริศ</t>
  </si>
  <si>
    <t>ค่าครองชีพนักศึกษา   ม.ค 67</t>
  </si>
  <si>
    <t>095-3-38666-6</t>
  </si>
  <si>
    <t>น.ส.เมสิยา  เซ๊ะวิเศษ</t>
  </si>
  <si>
    <t>137-1-86342-3</t>
  </si>
  <si>
    <t>น.ส.วารินทร์  จุลมานพ</t>
  </si>
  <si>
    <t>976-0-31591-2</t>
  </si>
  <si>
    <t>น.ส.เพชรลดา  ขำประสิทธิ์</t>
  </si>
  <si>
    <t>น.ส.สิตานัน  กอสูงเนิน</t>
  </si>
  <si>
    <t>438-0-83716-3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</si>
</sst>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[$-107041E]d\ mmm\ yy;@"/>
    <numFmt numFmtId="189" formatCode="[$-187041E]d\ mmm\ yy;@"/>
    <numFmt numFmtId="190" formatCode="[$-41E]d\ mmmm\ yyyy"/>
    <numFmt numFmtId="191" formatCode="mmm\-yyyy"/>
    <numFmt numFmtId="192" formatCode="#,##0.00_ ;\-#,##0.00\ "/>
    <numFmt numFmtId="193" formatCode="[$-101041E]d\ mmm\ 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1070000]d/m/yy;@"/>
    <numFmt numFmtId="199" formatCode="[$-D07041E]d\ mmm\ yy;@"/>
    <numFmt numFmtId="200" formatCode="[$-1870000]d/m/yy;@"/>
    <numFmt numFmtId="201" formatCode="[$-1010000]d/m/yy;@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color indexed="8"/>
      <name val="Angsana New"/>
      <family val="1"/>
    </font>
    <font>
      <sz val="10"/>
      <name val="Arial"/>
      <family val="2"/>
    </font>
    <font>
      <b/>
      <sz val="14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3"/>
      <color indexed="8"/>
      <name val="Angsana New"/>
      <family val="1"/>
    </font>
    <font>
      <b/>
      <sz val="12"/>
      <name val="Angsana New"/>
      <family val="1"/>
    </font>
    <font>
      <b/>
      <sz val="12"/>
      <color indexed="8"/>
      <name val="Angsana New"/>
      <family val="1"/>
    </font>
    <font>
      <b/>
      <sz val="11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4"/>
      <color theme="1"/>
      <name val="Angsana New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7" fontId="3" fillId="0" borderId="0" applyFont="0" applyFill="0" applyBorder="0" applyAlignment="0" applyProtection="0"/>
    <xf numFmtId="0" fontId="3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>
      <alignment/>
    </xf>
    <xf numFmtId="187" fontId="5" fillId="0" borderId="10" xfId="38" applyFont="1" applyBorder="1" applyAlignment="1">
      <alignment/>
    </xf>
    <xf numFmtId="188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87" fontId="7" fillId="0" borderId="10" xfId="38" applyNumberFormat="1" applyFont="1" applyFill="1" applyBorder="1" applyAlignment="1">
      <alignment/>
    </xf>
    <xf numFmtId="187" fontId="4" fillId="0" borderId="10" xfId="38" applyFont="1" applyBorder="1" applyAlignment="1">
      <alignment/>
    </xf>
    <xf numFmtId="187" fontId="7" fillId="0" borderId="10" xfId="38" applyFont="1" applyFill="1" applyBorder="1" applyAlignment="1">
      <alignment/>
    </xf>
    <xf numFmtId="0" fontId="8" fillId="0" borderId="10" xfId="0" applyFont="1" applyBorder="1" applyAlignment="1">
      <alignment/>
    </xf>
    <xf numFmtId="188" fontId="6" fillId="0" borderId="10" xfId="0" applyNumberFormat="1" applyFont="1" applyFill="1" applyBorder="1" applyAlignment="1">
      <alignment horizontal="center"/>
    </xf>
    <xf numFmtId="49" fontId="7" fillId="0" borderId="10" xfId="38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89" fontId="51" fillId="0" borderId="10" xfId="0" applyNumberFormat="1" applyFont="1" applyBorder="1" applyAlignment="1">
      <alignment horizontal="center"/>
    </xf>
    <xf numFmtId="49" fontId="5" fillId="0" borderId="10" xfId="38" applyNumberFormat="1" applyFont="1" applyBorder="1" applyAlignment="1">
      <alignment horizontal="center"/>
    </xf>
    <xf numFmtId="187" fontId="5" fillId="0" borderId="10" xfId="0" applyNumberFormat="1" applyFont="1" applyBorder="1" applyAlignment="1">
      <alignment/>
    </xf>
    <xf numFmtId="4" fontId="5" fillId="0" borderId="10" xfId="38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0" xfId="38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7" fillId="0" borderId="10" xfId="0" applyNumberFormat="1" applyFont="1" applyBorder="1" applyAlignment="1">
      <alignment horizontal="center" vertical="center"/>
    </xf>
    <xf numFmtId="43" fontId="7" fillId="0" borderId="10" xfId="39" applyFont="1" applyFill="1" applyBorder="1" applyAlignment="1">
      <alignment/>
    </xf>
    <xf numFmtId="0" fontId="52" fillId="0" borderId="10" xfId="0" applyFont="1" applyBorder="1" applyAlignment="1">
      <alignment horizontal="center"/>
    </xf>
    <xf numFmtId="4" fontId="7" fillId="0" borderId="10" xfId="38" applyNumberFormat="1" applyFont="1" applyBorder="1" applyAlignment="1">
      <alignment horizontal="center"/>
    </xf>
    <xf numFmtId="4" fontId="7" fillId="0" borderId="10" xfId="38" applyNumberFormat="1" applyFont="1" applyBorder="1" applyAlignment="1">
      <alignment horizontal="right"/>
    </xf>
    <xf numFmtId="43" fontId="53" fillId="0" borderId="10" xfId="39" applyFont="1" applyBorder="1" applyAlignment="1">
      <alignment/>
    </xf>
    <xf numFmtId="188" fontId="7" fillId="0" borderId="10" xfId="0" applyNumberFormat="1" applyFont="1" applyFill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88" fontId="7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49" fontId="7" fillId="33" borderId="11" xfId="38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7" fillId="33" borderId="10" xfId="38" applyNumberFormat="1" applyFont="1" applyFill="1" applyBorder="1" applyAlignment="1">
      <alignment horizontal="center"/>
    </xf>
    <xf numFmtId="49" fontId="6" fillId="0" borderId="10" xfId="38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4" fontId="5" fillId="33" borderId="10" xfId="38" applyNumberFormat="1" applyFont="1" applyFill="1" applyBorder="1" applyAlignment="1">
      <alignment horizontal="center"/>
    </xf>
    <xf numFmtId="4" fontId="5" fillId="33" borderId="10" xfId="38" applyNumberFormat="1" applyFont="1" applyFill="1" applyBorder="1" applyAlignment="1">
      <alignment horizontal="right"/>
    </xf>
    <xf numFmtId="4" fontId="7" fillId="33" borderId="11" xfId="38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187" fontId="5" fillId="0" borderId="10" xfId="38" applyFont="1" applyBorder="1" applyAlignment="1">
      <alignment horizontal="center"/>
    </xf>
    <xf numFmtId="188" fontId="6" fillId="33" borderId="10" xfId="0" applyNumberFormat="1" applyFont="1" applyFill="1" applyBorder="1" applyAlignment="1">
      <alignment horizontal="center"/>
    </xf>
    <xf numFmtId="187" fontId="7" fillId="33" borderId="10" xfId="38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189" fontId="51" fillId="33" borderId="10" xfId="0" applyNumberFormat="1" applyFont="1" applyFill="1" applyBorder="1" applyAlignment="1">
      <alignment horizontal="center"/>
    </xf>
    <xf numFmtId="188" fontId="6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187" fontId="7" fillId="34" borderId="10" xfId="38" applyNumberFormat="1" applyFont="1" applyFill="1" applyBorder="1" applyAlignment="1">
      <alignment/>
    </xf>
    <xf numFmtId="187" fontId="5" fillId="34" borderId="10" xfId="0" applyNumberFormat="1" applyFont="1" applyFill="1" applyBorder="1" applyAlignment="1">
      <alignment/>
    </xf>
    <xf numFmtId="187" fontId="5" fillId="34" borderId="10" xfId="38" applyFont="1" applyFill="1" applyBorder="1" applyAlignment="1">
      <alignment/>
    </xf>
    <xf numFmtId="187" fontId="4" fillId="34" borderId="10" xfId="38" applyFont="1" applyFill="1" applyBorder="1" applyAlignment="1">
      <alignment/>
    </xf>
    <xf numFmtId="4" fontId="5" fillId="34" borderId="10" xfId="38" applyNumberFormat="1" applyFont="1" applyFill="1" applyBorder="1" applyAlignment="1">
      <alignment horizontal="center"/>
    </xf>
    <xf numFmtId="49" fontId="52" fillId="34" borderId="10" xfId="0" applyNumberFormat="1" applyFont="1" applyFill="1" applyBorder="1" applyAlignment="1">
      <alignment horizontal="center"/>
    </xf>
    <xf numFmtId="189" fontId="51" fillId="34" borderId="10" xfId="0" applyNumberFormat="1" applyFont="1" applyFill="1" applyBorder="1" applyAlignment="1">
      <alignment horizontal="center"/>
    </xf>
    <xf numFmtId="187" fontId="4" fillId="33" borderId="10" xfId="38" applyFont="1" applyFill="1" applyBorder="1" applyAlignment="1">
      <alignment/>
    </xf>
    <xf numFmtId="0" fontId="9" fillId="33" borderId="10" xfId="0" applyFont="1" applyFill="1" applyBorder="1" applyAlignment="1">
      <alignment/>
    </xf>
    <xf numFmtId="4" fontId="7" fillId="33" borderId="10" xfId="38" applyNumberFormat="1" applyFont="1" applyFill="1" applyBorder="1" applyAlignment="1">
      <alignment horizontal="center"/>
    </xf>
    <xf numFmtId="49" fontId="51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49" fontId="7" fillId="34" borderId="10" xfId="38" applyNumberFormat="1" applyFont="1" applyFill="1" applyBorder="1" applyAlignment="1">
      <alignment horizontal="center"/>
    </xf>
    <xf numFmtId="49" fontId="7" fillId="34" borderId="11" xfId="38" applyNumberFormat="1" applyFont="1" applyFill="1" applyBorder="1" applyAlignment="1">
      <alignment horizontal="center"/>
    </xf>
    <xf numFmtId="4" fontId="7" fillId="34" borderId="11" xfId="38" applyNumberFormat="1" applyFont="1" applyFill="1" applyBorder="1" applyAlignment="1">
      <alignment horizontal="center"/>
    </xf>
    <xf numFmtId="43" fontId="53" fillId="34" borderId="10" xfId="39" applyFont="1" applyFill="1" applyBorder="1" applyAlignment="1">
      <alignment/>
    </xf>
    <xf numFmtId="49" fontId="51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/>
    </xf>
    <xf numFmtId="188" fontId="5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187" fontId="7" fillId="33" borderId="10" xfId="38" applyNumberFormat="1" applyFont="1" applyFill="1" applyBorder="1" applyAlignment="1">
      <alignment horizontal="right"/>
    </xf>
    <xf numFmtId="187" fontId="5" fillId="0" borderId="10" xfId="0" applyNumberFormat="1" applyFont="1" applyBorder="1" applyAlignment="1">
      <alignment horizontal="right"/>
    </xf>
    <xf numFmtId="187" fontId="5" fillId="0" borderId="10" xfId="38" applyFont="1" applyBorder="1" applyAlignment="1">
      <alignment horizontal="right"/>
    </xf>
    <xf numFmtId="187" fontId="4" fillId="0" borderId="10" xfId="38" applyFont="1" applyBorder="1" applyAlignment="1">
      <alignment horizontal="right"/>
    </xf>
    <xf numFmtId="4" fontId="7" fillId="33" borderId="11" xfId="38" applyNumberFormat="1" applyFont="1" applyFill="1" applyBorder="1" applyAlignment="1">
      <alignment horizontal="right"/>
    </xf>
    <xf numFmtId="43" fontId="53" fillId="33" borderId="10" xfId="39" applyFont="1" applyFill="1" applyBorder="1" applyAlignment="1">
      <alignment horizontal="right"/>
    </xf>
    <xf numFmtId="4" fontId="7" fillId="33" borderId="10" xfId="38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right"/>
    </xf>
    <xf numFmtId="187" fontId="5" fillId="33" borderId="10" xfId="38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/>
    </xf>
    <xf numFmtId="187" fontId="7" fillId="34" borderId="10" xfId="38" applyNumberFormat="1" applyFont="1" applyFill="1" applyBorder="1" applyAlignment="1">
      <alignment horizontal="right"/>
    </xf>
    <xf numFmtId="187" fontId="4" fillId="34" borderId="10" xfId="38" applyFont="1" applyFill="1" applyBorder="1" applyAlignment="1">
      <alignment horizontal="right"/>
    </xf>
    <xf numFmtId="0" fontId="53" fillId="0" borderId="10" xfId="0" applyFont="1" applyBorder="1" applyAlignment="1">
      <alignment horizontal="center" vertical="center"/>
    </xf>
    <xf numFmtId="187" fontId="4" fillId="33" borderId="10" xfId="38" applyFont="1" applyFill="1" applyBorder="1" applyAlignment="1">
      <alignment horizontal="right"/>
    </xf>
    <xf numFmtId="187" fontId="5" fillId="34" borderId="10" xfId="0" applyNumberFormat="1" applyFont="1" applyFill="1" applyBorder="1" applyAlignment="1">
      <alignment horizontal="right"/>
    </xf>
    <xf numFmtId="187" fontId="5" fillId="34" borderId="10" xfId="38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49" fontId="52" fillId="0" borderId="0" xfId="0" applyNumberFormat="1" applyFont="1" applyAlignment="1">
      <alignment horizontal="center"/>
    </xf>
    <xf numFmtId="4" fontId="13" fillId="33" borderId="10" xfId="38" applyNumberFormat="1" applyFont="1" applyFill="1" applyBorder="1" applyAlignment="1">
      <alignment horizontal="right"/>
    </xf>
    <xf numFmtId="0" fontId="8" fillId="0" borderId="12" xfId="0" applyFont="1" applyBorder="1" applyAlignment="1">
      <alignment/>
    </xf>
    <xf numFmtId="4" fontId="5" fillId="33" borderId="11" xfId="38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4" borderId="10" xfId="38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38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15" fillId="0" borderId="10" xfId="38" applyNumberFormat="1" applyFont="1" applyBorder="1" applyAlignment="1">
      <alignment horizontal="center"/>
    </xf>
    <xf numFmtId="43" fontId="5" fillId="0" borderId="10" xfId="0" applyNumberFormat="1" applyFont="1" applyBorder="1" applyAlignment="1">
      <alignment/>
    </xf>
    <xf numFmtId="187" fontId="13" fillId="0" borderId="10" xfId="38" applyFont="1" applyBorder="1" applyAlignment="1">
      <alignment/>
    </xf>
    <xf numFmtId="49" fontId="5" fillId="0" borderId="11" xfId="38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3" fontId="7" fillId="0" borderId="10" xfId="0" applyNumberFormat="1" applyFont="1" applyBorder="1" applyAlignment="1">
      <alignment/>
    </xf>
    <xf numFmtId="187" fontId="7" fillId="0" borderId="10" xfId="38" applyFont="1" applyBorder="1" applyAlignment="1">
      <alignment/>
    </xf>
    <xf numFmtId="189" fontId="54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7" fillId="0" borderId="11" xfId="38" applyNumberFormat="1" applyFont="1" applyBorder="1" applyAlignment="1">
      <alignment horizontal="center"/>
    </xf>
    <xf numFmtId="49" fontId="16" fillId="33" borderId="11" xfId="38" applyNumberFormat="1" applyFont="1" applyFill="1" applyBorder="1" applyAlignment="1">
      <alignment horizontal="center"/>
    </xf>
    <xf numFmtId="49" fontId="7" fillId="0" borderId="12" xfId="38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187" fontId="16" fillId="0" borderId="10" xfId="38" applyNumberFormat="1" applyFont="1" applyFill="1" applyBorder="1" applyAlignment="1">
      <alignment/>
    </xf>
    <xf numFmtId="43" fontId="16" fillId="0" borderId="10" xfId="0" applyNumberFormat="1" applyFont="1" applyBorder="1" applyAlignment="1">
      <alignment/>
    </xf>
    <xf numFmtId="187" fontId="16" fillId="0" borderId="10" xfId="38" applyFont="1" applyBorder="1" applyAlignment="1">
      <alignment/>
    </xf>
    <xf numFmtId="0" fontId="11" fillId="0" borderId="10" xfId="0" applyFont="1" applyBorder="1" applyAlignment="1">
      <alignment/>
    </xf>
    <xf numFmtId="43" fontId="54" fillId="0" borderId="10" xfId="39" applyFont="1" applyBorder="1" applyAlignment="1">
      <alignment/>
    </xf>
    <xf numFmtId="0" fontId="54" fillId="0" borderId="10" xfId="0" applyFont="1" applyBorder="1" applyAlignment="1">
      <alignment/>
    </xf>
    <xf numFmtId="187" fontId="16" fillId="0" borderId="10" xfId="38" applyFont="1" applyFill="1" applyBorder="1" applyAlignment="1">
      <alignment/>
    </xf>
    <xf numFmtId="14" fontId="16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54" fillId="0" borderId="0" xfId="0" applyFont="1" applyAlignment="1">
      <alignment/>
    </xf>
    <xf numFmtId="43" fontId="55" fillId="0" borderId="10" xfId="39" applyFont="1" applyBorder="1" applyAlignment="1">
      <alignment/>
    </xf>
    <xf numFmtId="43" fontId="6" fillId="0" borderId="10" xfId="0" applyNumberFormat="1" applyFont="1" applyBorder="1" applyAlignment="1">
      <alignment/>
    </xf>
    <xf numFmtId="49" fontId="16" fillId="0" borderId="10" xfId="38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87" fontId="7" fillId="0" borderId="10" xfId="38" applyFont="1" applyFill="1" applyBorder="1" applyAlignment="1">
      <alignment horizontal="right"/>
    </xf>
    <xf numFmtId="43" fontId="4" fillId="0" borderId="10" xfId="39" applyFont="1" applyFill="1" applyBorder="1" applyAlignment="1">
      <alignment/>
    </xf>
    <xf numFmtId="0" fontId="16" fillId="0" borderId="10" xfId="0" applyFont="1" applyBorder="1" applyAlignment="1">
      <alignment horizontal="center" vertical="center"/>
    </xf>
    <xf numFmtId="187" fontId="7" fillId="0" borderId="10" xfId="0" applyNumberFormat="1" applyFont="1" applyBorder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center"/>
    </xf>
    <xf numFmtId="187" fontId="16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4" fontId="7" fillId="0" borderId="11" xfId="38" applyNumberFormat="1" applyFont="1" applyBorder="1" applyAlignment="1">
      <alignment horizontal="right"/>
    </xf>
    <xf numFmtId="49" fontId="7" fillId="0" borderId="11" xfId="38" applyNumberFormat="1" applyFont="1" applyBorder="1" applyAlignment="1">
      <alignment horizontal="center"/>
    </xf>
    <xf numFmtId="189" fontId="53" fillId="0" borderId="12" xfId="0" applyNumberFormat="1" applyFont="1" applyBorder="1" applyAlignment="1">
      <alignment horizontal="center"/>
    </xf>
    <xf numFmtId="4" fontId="53" fillId="34" borderId="12" xfId="0" applyNumberFormat="1" applyFont="1" applyFill="1" applyBorder="1" applyAlignment="1">
      <alignment horizontal="center"/>
    </xf>
    <xf numFmtId="4" fontId="53" fillId="0" borderId="12" xfId="0" applyNumberFormat="1" applyFont="1" applyBorder="1" applyAlignment="1">
      <alignment horizontal="center"/>
    </xf>
    <xf numFmtId="187" fontId="5" fillId="33" borderId="10" xfId="0" applyNumberFormat="1" applyFont="1" applyFill="1" applyBorder="1" applyAlignment="1">
      <alignment/>
    </xf>
    <xf numFmtId="187" fontId="5" fillId="33" borderId="10" xfId="38" applyFont="1" applyFill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88" fontId="5" fillId="33" borderId="10" xfId="0" applyNumberFormat="1" applyFont="1" applyFill="1" applyBorder="1" applyAlignment="1">
      <alignment horizontal="center"/>
    </xf>
    <xf numFmtId="49" fontId="5" fillId="33" borderId="10" xfId="38" applyNumberFormat="1" applyFont="1" applyFill="1" applyBorder="1" applyAlignment="1">
      <alignment horizontal="center"/>
    </xf>
    <xf numFmtId="4" fontId="53" fillId="33" borderId="11" xfId="38" applyNumberFormat="1" applyFont="1" applyFill="1" applyBorder="1" applyAlignment="1">
      <alignment horizontal="center"/>
    </xf>
    <xf numFmtId="188" fontId="6" fillId="9" borderId="10" xfId="0" applyNumberFormat="1" applyFont="1" applyFill="1" applyBorder="1" applyAlignment="1">
      <alignment horizontal="center"/>
    </xf>
    <xf numFmtId="0" fontId="8" fillId="9" borderId="10" xfId="0" applyFont="1" applyFill="1" applyBorder="1" applyAlignment="1">
      <alignment/>
    </xf>
    <xf numFmtId="0" fontId="9" fillId="9" borderId="10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left"/>
    </xf>
    <xf numFmtId="187" fontId="7" fillId="9" borderId="10" xfId="38" applyNumberFormat="1" applyFont="1" applyFill="1" applyBorder="1" applyAlignment="1">
      <alignment horizontal="right"/>
    </xf>
    <xf numFmtId="187" fontId="5" fillId="9" borderId="10" xfId="0" applyNumberFormat="1" applyFont="1" applyFill="1" applyBorder="1" applyAlignment="1">
      <alignment horizontal="right"/>
    </xf>
    <xf numFmtId="187" fontId="5" fillId="9" borderId="10" xfId="38" applyFont="1" applyFill="1" applyBorder="1" applyAlignment="1">
      <alignment horizontal="right"/>
    </xf>
    <xf numFmtId="187" fontId="4" fillId="9" borderId="10" xfId="38" applyFont="1" applyFill="1" applyBorder="1" applyAlignment="1">
      <alignment horizontal="right"/>
    </xf>
    <xf numFmtId="4" fontId="5" fillId="9" borderId="10" xfId="38" applyNumberFormat="1" applyFont="1" applyFill="1" applyBorder="1" applyAlignment="1">
      <alignment horizontal="center"/>
    </xf>
    <xf numFmtId="4" fontId="7" fillId="9" borderId="10" xfId="38" applyNumberFormat="1" applyFont="1" applyFill="1" applyBorder="1" applyAlignment="1">
      <alignment horizontal="center"/>
    </xf>
    <xf numFmtId="49" fontId="6" fillId="9" borderId="10" xfId="0" applyNumberFormat="1" applyFont="1" applyFill="1" applyBorder="1" applyAlignment="1">
      <alignment horizontal="center"/>
    </xf>
    <xf numFmtId="189" fontId="51" fillId="9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8" fillId="12" borderId="10" xfId="0" applyFont="1" applyFill="1" applyBorder="1" applyAlignment="1">
      <alignment/>
    </xf>
    <xf numFmtId="0" fontId="9" fillId="12" borderId="10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left"/>
    </xf>
    <xf numFmtId="187" fontId="7" fillId="12" borderId="10" xfId="38" applyNumberFormat="1" applyFont="1" applyFill="1" applyBorder="1" applyAlignment="1">
      <alignment/>
    </xf>
    <xf numFmtId="187" fontId="5" fillId="12" borderId="10" xfId="0" applyNumberFormat="1" applyFont="1" applyFill="1" applyBorder="1" applyAlignment="1">
      <alignment horizontal="right"/>
    </xf>
    <xf numFmtId="187" fontId="5" fillId="12" borderId="10" xfId="38" applyFont="1" applyFill="1" applyBorder="1" applyAlignment="1">
      <alignment horizontal="right"/>
    </xf>
    <xf numFmtId="187" fontId="4" fillId="12" borderId="10" xfId="38" applyFont="1" applyFill="1" applyBorder="1" applyAlignment="1">
      <alignment/>
    </xf>
    <xf numFmtId="4" fontId="5" fillId="12" borderId="10" xfId="38" applyNumberFormat="1" applyFont="1" applyFill="1" applyBorder="1" applyAlignment="1">
      <alignment horizontal="center"/>
    </xf>
    <xf numFmtId="49" fontId="7" fillId="12" borderId="10" xfId="38" applyNumberFormat="1" applyFont="1" applyFill="1" applyBorder="1" applyAlignment="1">
      <alignment horizontal="center"/>
    </xf>
    <xf numFmtId="49" fontId="5" fillId="12" borderId="10" xfId="0" applyNumberFormat="1" applyFont="1" applyFill="1" applyBorder="1" applyAlignment="1">
      <alignment horizontal="center"/>
    </xf>
    <xf numFmtId="189" fontId="51" fillId="12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54" fillId="17" borderId="13" xfId="0" applyFont="1" applyFill="1" applyBorder="1" applyAlignment="1">
      <alignment horizontal="center" vertical="center"/>
    </xf>
    <xf numFmtId="0" fontId="54" fillId="17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89" fontId="4" fillId="35" borderId="10" xfId="33" applyNumberFormat="1" applyFont="1" applyFill="1" applyBorder="1" applyAlignment="1">
      <alignment horizontal="center" vertical="center"/>
    </xf>
    <xf numFmtId="0" fontId="53" fillId="31" borderId="13" xfId="0" applyFont="1" applyFill="1" applyBorder="1" applyAlignment="1">
      <alignment horizontal="center" vertical="center" wrapText="1"/>
    </xf>
    <xf numFmtId="0" fontId="53" fillId="31" borderId="11" xfId="0" applyFont="1" applyFill="1" applyBorder="1" applyAlignment="1">
      <alignment horizontal="center" vertical="center" wrapText="1"/>
    </xf>
    <xf numFmtId="49" fontId="4" fillId="36" borderId="13" xfId="34" applyNumberFormat="1" applyFont="1" applyFill="1" applyBorder="1" applyAlignment="1">
      <alignment horizontal="center" vertical="center" wrapText="1"/>
      <protection/>
    </xf>
    <xf numFmtId="49" fontId="4" fillId="36" borderId="11" xfId="34" applyNumberFormat="1" applyFont="1" applyFill="1" applyBorder="1" applyAlignment="1">
      <alignment horizontal="center" vertical="center" wrapText="1"/>
      <protection/>
    </xf>
    <xf numFmtId="0" fontId="4" fillId="35" borderId="13" xfId="34" applyFont="1" applyFill="1" applyBorder="1" applyAlignment="1">
      <alignment horizontal="center" vertical="center"/>
      <protection/>
    </xf>
    <xf numFmtId="0" fontId="4" fillId="35" borderId="11" xfId="34" applyFont="1" applyFill="1" applyBorder="1" applyAlignment="1">
      <alignment horizontal="center" vertical="center"/>
      <protection/>
    </xf>
    <xf numFmtId="4" fontId="4" fillId="37" borderId="13" xfId="33" applyNumberFormat="1" applyFont="1" applyFill="1" applyBorder="1" applyAlignment="1">
      <alignment horizontal="center" vertical="center"/>
    </xf>
    <xf numFmtId="4" fontId="4" fillId="37" borderId="11" xfId="33" applyNumberFormat="1" applyFont="1" applyFill="1" applyBorder="1" applyAlignment="1">
      <alignment horizontal="center" vertical="center"/>
    </xf>
    <xf numFmtId="4" fontId="4" fillId="35" borderId="13" xfId="33" applyNumberFormat="1" applyFont="1" applyFill="1" applyBorder="1" applyAlignment="1">
      <alignment horizontal="center" vertical="center"/>
    </xf>
    <xf numFmtId="4" fontId="4" fillId="35" borderId="11" xfId="33" applyNumberFormat="1" applyFont="1" applyFill="1" applyBorder="1" applyAlignment="1">
      <alignment horizontal="center" vertical="center"/>
    </xf>
    <xf numFmtId="187" fontId="4" fillId="38" borderId="14" xfId="33" applyFont="1" applyFill="1" applyBorder="1" applyAlignment="1">
      <alignment horizontal="center" vertical="center"/>
    </xf>
    <xf numFmtId="187" fontId="4" fillId="38" borderId="15" xfId="33" applyFont="1" applyFill="1" applyBorder="1" applyAlignment="1">
      <alignment horizontal="center" vertical="center"/>
    </xf>
    <xf numFmtId="187" fontId="4" fillId="39" borderId="13" xfId="33" applyFont="1" applyFill="1" applyBorder="1" applyAlignment="1">
      <alignment horizontal="center" vertical="center"/>
    </xf>
    <xf numFmtId="187" fontId="4" fillId="39" borderId="11" xfId="33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87" fontId="4" fillId="38" borderId="13" xfId="33" applyFont="1" applyFill="1" applyBorder="1" applyAlignment="1">
      <alignment horizontal="center" vertical="center"/>
    </xf>
    <xf numFmtId="187" fontId="4" fillId="38" borderId="11" xfId="33" applyFont="1" applyFill="1" applyBorder="1" applyAlignment="1">
      <alignment horizontal="center" vertical="center"/>
    </xf>
    <xf numFmtId="189" fontId="4" fillId="35" borderId="13" xfId="33" applyNumberFormat="1" applyFont="1" applyFill="1" applyBorder="1" applyAlignment="1">
      <alignment horizontal="center" vertical="center"/>
    </xf>
    <xf numFmtId="189" fontId="4" fillId="35" borderId="11" xfId="33" applyNumberFormat="1" applyFont="1" applyFill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กติ 4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8</xdr:row>
      <xdr:rowOff>95250</xdr:rowOff>
    </xdr:from>
    <xdr:to>
      <xdr:col>8</xdr:col>
      <xdr:colOff>114300</xdr:colOff>
      <xdr:row>9</xdr:row>
      <xdr:rowOff>257175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8382000" y="2552700"/>
          <a:ext cx="10477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66675</xdr:rowOff>
    </xdr:from>
    <xdr:to>
      <xdr:col>8</xdr:col>
      <xdr:colOff>171450</xdr:colOff>
      <xdr:row>32</xdr:row>
      <xdr:rowOff>266700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8401050" y="8658225"/>
          <a:ext cx="13335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57150</xdr:rowOff>
    </xdr:from>
    <xdr:to>
      <xdr:col>8</xdr:col>
      <xdr:colOff>152400</xdr:colOff>
      <xdr:row>50</xdr:row>
      <xdr:rowOff>266700</xdr:rowOff>
    </xdr:to>
    <xdr:sp>
      <xdr:nvSpPr>
        <xdr:cNvPr id="3" name="วงเล็บปีกกาขวา 3"/>
        <xdr:cNvSpPr>
          <a:spLocks/>
        </xdr:cNvSpPr>
      </xdr:nvSpPr>
      <xdr:spPr>
        <a:xfrm>
          <a:off x="8362950" y="13449300"/>
          <a:ext cx="15240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838200</xdr:colOff>
      <xdr:row>137</xdr:row>
      <xdr:rowOff>0</xdr:rowOff>
    </xdr:from>
    <xdr:to>
      <xdr:col>8</xdr:col>
      <xdr:colOff>209550</xdr:colOff>
      <xdr:row>140</xdr:row>
      <xdr:rowOff>257175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8362950" y="38347650"/>
          <a:ext cx="209550" cy="1143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44</xdr:row>
      <xdr:rowOff>57150</xdr:rowOff>
    </xdr:from>
    <xdr:to>
      <xdr:col>8</xdr:col>
      <xdr:colOff>152400</xdr:colOff>
      <xdr:row>45</xdr:row>
      <xdr:rowOff>219075</xdr:rowOff>
    </xdr:to>
    <xdr:sp>
      <xdr:nvSpPr>
        <xdr:cNvPr id="5" name="วงเล็บปีกกาขวา 6"/>
        <xdr:cNvSpPr>
          <a:spLocks/>
        </xdr:cNvSpPr>
      </xdr:nvSpPr>
      <xdr:spPr>
        <a:xfrm>
          <a:off x="8382000" y="12115800"/>
          <a:ext cx="13335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181</xdr:row>
      <xdr:rowOff>28575</xdr:rowOff>
    </xdr:from>
    <xdr:to>
      <xdr:col>8</xdr:col>
      <xdr:colOff>152400</xdr:colOff>
      <xdr:row>182</xdr:row>
      <xdr:rowOff>219075</xdr:rowOff>
    </xdr:to>
    <xdr:sp>
      <xdr:nvSpPr>
        <xdr:cNvPr id="6" name="วงเล็บปีกกาขวา 7"/>
        <xdr:cNvSpPr>
          <a:spLocks/>
        </xdr:cNvSpPr>
      </xdr:nvSpPr>
      <xdr:spPr>
        <a:xfrm>
          <a:off x="8391525" y="50539650"/>
          <a:ext cx="12382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217</xdr:row>
      <xdr:rowOff>28575</xdr:rowOff>
    </xdr:from>
    <xdr:to>
      <xdr:col>8</xdr:col>
      <xdr:colOff>171450</xdr:colOff>
      <xdr:row>218</xdr:row>
      <xdr:rowOff>247650</xdr:rowOff>
    </xdr:to>
    <xdr:sp>
      <xdr:nvSpPr>
        <xdr:cNvPr id="7" name="วงเล็บปีกกาขวา 8"/>
        <xdr:cNvSpPr>
          <a:spLocks/>
        </xdr:cNvSpPr>
      </xdr:nvSpPr>
      <xdr:spPr>
        <a:xfrm>
          <a:off x="8382000" y="59769375"/>
          <a:ext cx="1524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219</xdr:row>
      <xdr:rowOff>28575</xdr:rowOff>
    </xdr:from>
    <xdr:to>
      <xdr:col>8</xdr:col>
      <xdr:colOff>171450</xdr:colOff>
      <xdr:row>220</xdr:row>
      <xdr:rowOff>247650</xdr:rowOff>
    </xdr:to>
    <xdr:sp>
      <xdr:nvSpPr>
        <xdr:cNvPr id="8" name="วงเล็บปีกกาขวา 9"/>
        <xdr:cNvSpPr>
          <a:spLocks/>
        </xdr:cNvSpPr>
      </xdr:nvSpPr>
      <xdr:spPr>
        <a:xfrm>
          <a:off x="8382000" y="60302775"/>
          <a:ext cx="1524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221</xdr:row>
      <xdr:rowOff>28575</xdr:rowOff>
    </xdr:from>
    <xdr:to>
      <xdr:col>8</xdr:col>
      <xdr:colOff>171450</xdr:colOff>
      <xdr:row>222</xdr:row>
      <xdr:rowOff>247650</xdr:rowOff>
    </xdr:to>
    <xdr:sp>
      <xdr:nvSpPr>
        <xdr:cNvPr id="9" name="วงเล็บปีกกาขวา 10"/>
        <xdr:cNvSpPr>
          <a:spLocks/>
        </xdr:cNvSpPr>
      </xdr:nvSpPr>
      <xdr:spPr>
        <a:xfrm>
          <a:off x="8382000" y="60836175"/>
          <a:ext cx="1524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228</xdr:row>
      <xdr:rowOff>76200</xdr:rowOff>
    </xdr:from>
    <xdr:to>
      <xdr:col>8</xdr:col>
      <xdr:colOff>171450</xdr:colOff>
      <xdr:row>229</xdr:row>
      <xdr:rowOff>238125</xdr:rowOff>
    </xdr:to>
    <xdr:sp>
      <xdr:nvSpPr>
        <xdr:cNvPr id="10" name="วงเล็บปีกกาขวา 11"/>
        <xdr:cNvSpPr>
          <a:spLocks/>
        </xdr:cNvSpPr>
      </xdr:nvSpPr>
      <xdr:spPr>
        <a:xfrm>
          <a:off x="8401050" y="62750700"/>
          <a:ext cx="13335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25</xdr:row>
      <xdr:rowOff>57150</xdr:rowOff>
    </xdr:from>
    <xdr:to>
      <xdr:col>8</xdr:col>
      <xdr:colOff>142875</xdr:colOff>
      <xdr:row>26</xdr:row>
      <xdr:rowOff>247650</xdr:rowOff>
    </xdr:to>
    <xdr:sp>
      <xdr:nvSpPr>
        <xdr:cNvPr id="1" name="วงเล็บปีกกาขวา 176"/>
        <xdr:cNvSpPr>
          <a:spLocks/>
        </xdr:cNvSpPr>
      </xdr:nvSpPr>
      <xdr:spPr>
        <a:xfrm>
          <a:off x="9886950" y="7048500"/>
          <a:ext cx="1143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104775</xdr:rowOff>
    </xdr:from>
    <xdr:to>
      <xdr:col>8</xdr:col>
      <xdr:colOff>161925</xdr:colOff>
      <xdr:row>39</xdr:row>
      <xdr:rowOff>257175</xdr:rowOff>
    </xdr:to>
    <xdr:sp>
      <xdr:nvSpPr>
        <xdr:cNvPr id="2" name="วงเล็บปีกกาขวา 177"/>
        <xdr:cNvSpPr>
          <a:spLocks/>
        </xdr:cNvSpPr>
      </xdr:nvSpPr>
      <xdr:spPr>
        <a:xfrm>
          <a:off x="9877425" y="10563225"/>
          <a:ext cx="15240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40</xdr:row>
      <xdr:rowOff>57150</xdr:rowOff>
    </xdr:from>
    <xdr:to>
      <xdr:col>8</xdr:col>
      <xdr:colOff>142875</xdr:colOff>
      <xdr:row>42</xdr:row>
      <xdr:rowOff>247650</xdr:rowOff>
    </xdr:to>
    <xdr:sp>
      <xdr:nvSpPr>
        <xdr:cNvPr id="3" name="วงเล็บปีกกาขวา 178"/>
        <xdr:cNvSpPr>
          <a:spLocks/>
        </xdr:cNvSpPr>
      </xdr:nvSpPr>
      <xdr:spPr>
        <a:xfrm>
          <a:off x="9867900" y="11049000"/>
          <a:ext cx="133350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57150</xdr:rowOff>
    </xdr:from>
    <xdr:to>
      <xdr:col>8</xdr:col>
      <xdr:colOff>161925</xdr:colOff>
      <xdr:row>55</xdr:row>
      <xdr:rowOff>247650</xdr:rowOff>
    </xdr:to>
    <xdr:sp>
      <xdr:nvSpPr>
        <xdr:cNvPr id="4" name="วงเล็บปีกกาขวา 179"/>
        <xdr:cNvSpPr>
          <a:spLocks/>
        </xdr:cNvSpPr>
      </xdr:nvSpPr>
      <xdr:spPr>
        <a:xfrm>
          <a:off x="9858375" y="14516100"/>
          <a:ext cx="161925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47</xdr:row>
      <xdr:rowOff>38100</xdr:rowOff>
    </xdr:from>
    <xdr:to>
      <xdr:col>8</xdr:col>
      <xdr:colOff>142875</xdr:colOff>
      <xdr:row>48</xdr:row>
      <xdr:rowOff>238125</xdr:rowOff>
    </xdr:to>
    <xdr:sp>
      <xdr:nvSpPr>
        <xdr:cNvPr id="5" name="วงเล็บปีกกาขวา 180"/>
        <xdr:cNvSpPr>
          <a:spLocks/>
        </xdr:cNvSpPr>
      </xdr:nvSpPr>
      <xdr:spPr>
        <a:xfrm>
          <a:off x="9867900" y="12896850"/>
          <a:ext cx="13335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51</xdr:row>
      <xdr:rowOff>38100</xdr:rowOff>
    </xdr:from>
    <xdr:to>
      <xdr:col>8</xdr:col>
      <xdr:colOff>142875</xdr:colOff>
      <xdr:row>52</xdr:row>
      <xdr:rowOff>238125</xdr:rowOff>
    </xdr:to>
    <xdr:sp>
      <xdr:nvSpPr>
        <xdr:cNvPr id="6" name="วงเล็บปีกกาขวา 181"/>
        <xdr:cNvSpPr>
          <a:spLocks/>
        </xdr:cNvSpPr>
      </xdr:nvSpPr>
      <xdr:spPr>
        <a:xfrm>
          <a:off x="9867900" y="13963650"/>
          <a:ext cx="13335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66675</xdr:rowOff>
    </xdr:from>
    <xdr:to>
      <xdr:col>8</xdr:col>
      <xdr:colOff>161925</xdr:colOff>
      <xdr:row>67</xdr:row>
      <xdr:rowOff>219075</xdr:rowOff>
    </xdr:to>
    <xdr:sp>
      <xdr:nvSpPr>
        <xdr:cNvPr id="7" name="วงเล็บปีกกาขวา 182"/>
        <xdr:cNvSpPr>
          <a:spLocks/>
        </xdr:cNvSpPr>
      </xdr:nvSpPr>
      <xdr:spPr>
        <a:xfrm>
          <a:off x="9877425" y="17992725"/>
          <a:ext cx="14287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88</xdr:row>
      <xdr:rowOff>66675</xdr:rowOff>
    </xdr:from>
    <xdr:to>
      <xdr:col>8</xdr:col>
      <xdr:colOff>152400</xdr:colOff>
      <xdr:row>96</xdr:row>
      <xdr:rowOff>247650</xdr:rowOff>
    </xdr:to>
    <xdr:sp>
      <xdr:nvSpPr>
        <xdr:cNvPr id="8" name="วงเล็บปีกกาขวา 183"/>
        <xdr:cNvSpPr>
          <a:spLocks/>
        </xdr:cNvSpPr>
      </xdr:nvSpPr>
      <xdr:spPr>
        <a:xfrm>
          <a:off x="9858375" y="23860125"/>
          <a:ext cx="152400" cy="2314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97</xdr:row>
      <xdr:rowOff>66675</xdr:rowOff>
    </xdr:from>
    <xdr:to>
      <xdr:col>8</xdr:col>
      <xdr:colOff>219075</xdr:colOff>
      <xdr:row>102</xdr:row>
      <xdr:rowOff>209550</xdr:rowOff>
    </xdr:to>
    <xdr:sp>
      <xdr:nvSpPr>
        <xdr:cNvPr id="9" name="วงเล็บปีกกาขวา 184"/>
        <xdr:cNvSpPr>
          <a:spLocks/>
        </xdr:cNvSpPr>
      </xdr:nvSpPr>
      <xdr:spPr>
        <a:xfrm>
          <a:off x="9877425" y="26260425"/>
          <a:ext cx="200025" cy="1476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113</xdr:row>
      <xdr:rowOff>47625</xdr:rowOff>
    </xdr:from>
    <xdr:to>
      <xdr:col>8</xdr:col>
      <xdr:colOff>180975</xdr:colOff>
      <xdr:row>114</xdr:row>
      <xdr:rowOff>219075</xdr:rowOff>
    </xdr:to>
    <xdr:sp>
      <xdr:nvSpPr>
        <xdr:cNvPr id="10" name="วงเล็บปีกกาขวา 185"/>
        <xdr:cNvSpPr>
          <a:spLocks/>
        </xdr:cNvSpPr>
      </xdr:nvSpPr>
      <xdr:spPr>
        <a:xfrm>
          <a:off x="9896475" y="30508575"/>
          <a:ext cx="1524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126</xdr:row>
      <xdr:rowOff>47625</xdr:rowOff>
    </xdr:from>
    <xdr:to>
      <xdr:col>8</xdr:col>
      <xdr:colOff>142875</xdr:colOff>
      <xdr:row>128</xdr:row>
      <xdr:rowOff>247650</xdr:rowOff>
    </xdr:to>
    <xdr:sp>
      <xdr:nvSpPr>
        <xdr:cNvPr id="11" name="วงเล็บปีกกาขวา 186"/>
        <xdr:cNvSpPr>
          <a:spLocks/>
        </xdr:cNvSpPr>
      </xdr:nvSpPr>
      <xdr:spPr>
        <a:xfrm>
          <a:off x="9877425" y="33975675"/>
          <a:ext cx="123825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129</xdr:row>
      <xdr:rowOff>47625</xdr:rowOff>
    </xdr:from>
    <xdr:to>
      <xdr:col>8</xdr:col>
      <xdr:colOff>161925</xdr:colOff>
      <xdr:row>133</xdr:row>
      <xdr:rowOff>238125</xdr:rowOff>
    </xdr:to>
    <xdr:sp>
      <xdr:nvSpPr>
        <xdr:cNvPr id="12" name="วงเล็บปีกกาขวา 187"/>
        <xdr:cNvSpPr>
          <a:spLocks/>
        </xdr:cNvSpPr>
      </xdr:nvSpPr>
      <xdr:spPr>
        <a:xfrm>
          <a:off x="9877425" y="34775775"/>
          <a:ext cx="142875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57150</xdr:rowOff>
    </xdr:from>
    <xdr:to>
      <xdr:col>8</xdr:col>
      <xdr:colOff>161925</xdr:colOff>
      <xdr:row>151</xdr:row>
      <xdr:rowOff>247650</xdr:rowOff>
    </xdr:to>
    <xdr:sp>
      <xdr:nvSpPr>
        <xdr:cNvPr id="13" name="วงเล็บปีกกาขวา 188"/>
        <xdr:cNvSpPr>
          <a:spLocks/>
        </xdr:cNvSpPr>
      </xdr:nvSpPr>
      <xdr:spPr>
        <a:xfrm>
          <a:off x="9858375" y="40119300"/>
          <a:ext cx="161925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134</xdr:row>
      <xdr:rowOff>76200</xdr:rowOff>
    </xdr:from>
    <xdr:to>
      <xdr:col>8</xdr:col>
      <xdr:colOff>171450</xdr:colOff>
      <xdr:row>135</xdr:row>
      <xdr:rowOff>219075</xdr:rowOff>
    </xdr:to>
    <xdr:sp>
      <xdr:nvSpPr>
        <xdr:cNvPr id="14" name="วงเล็บปีกกาขวา 189"/>
        <xdr:cNvSpPr>
          <a:spLocks/>
        </xdr:cNvSpPr>
      </xdr:nvSpPr>
      <xdr:spPr>
        <a:xfrm>
          <a:off x="9867900" y="36137850"/>
          <a:ext cx="1714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157</xdr:row>
      <xdr:rowOff>19050</xdr:rowOff>
    </xdr:from>
    <xdr:to>
      <xdr:col>8</xdr:col>
      <xdr:colOff>161925</xdr:colOff>
      <xdr:row>159</xdr:row>
      <xdr:rowOff>257175</xdr:rowOff>
    </xdr:to>
    <xdr:sp>
      <xdr:nvSpPr>
        <xdr:cNvPr id="15" name="วงเล็บปีกกาขวา 190"/>
        <xdr:cNvSpPr>
          <a:spLocks/>
        </xdr:cNvSpPr>
      </xdr:nvSpPr>
      <xdr:spPr>
        <a:xfrm>
          <a:off x="9886950" y="42214800"/>
          <a:ext cx="142875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168</xdr:row>
      <xdr:rowOff>28575</xdr:rowOff>
    </xdr:from>
    <xdr:to>
      <xdr:col>8</xdr:col>
      <xdr:colOff>161925</xdr:colOff>
      <xdr:row>171</xdr:row>
      <xdr:rowOff>238125</xdr:rowOff>
    </xdr:to>
    <xdr:sp>
      <xdr:nvSpPr>
        <xdr:cNvPr id="16" name="วงเล็บปีกกาขวา 191"/>
        <xdr:cNvSpPr>
          <a:spLocks/>
        </xdr:cNvSpPr>
      </xdr:nvSpPr>
      <xdr:spPr>
        <a:xfrm>
          <a:off x="9886950" y="45158025"/>
          <a:ext cx="142875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176</xdr:row>
      <xdr:rowOff>76200</xdr:rowOff>
    </xdr:from>
    <xdr:to>
      <xdr:col>8</xdr:col>
      <xdr:colOff>142875</xdr:colOff>
      <xdr:row>177</xdr:row>
      <xdr:rowOff>238125</xdr:rowOff>
    </xdr:to>
    <xdr:sp>
      <xdr:nvSpPr>
        <xdr:cNvPr id="17" name="วงเล็บปีกกาขวา 192"/>
        <xdr:cNvSpPr>
          <a:spLocks/>
        </xdr:cNvSpPr>
      </xdr:nvSpPr>
      <xdr:spPr>
        <a:xfrm>
          <a:off x="9877425" y="47339250"/>
          <a:ext cx="1238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184</xdr:row>
      <xdr:rowOff>47625</xdr:rowOff>
    </xdr:from>
    <xdr:to>
      <xdr:col>8</xdr:col>
      <xdr:colOff>161925</xdr:colOff>
      <xdr:row>185</xdr:row>
      <xdr:rowOff>219075</xdr:rowOff>
    </xdr:to>
    <xdr:sp>
      <xdr:nvSpPr>
        <xdr:cNvPr id="18" name="วงเล็บปีกกาขวา 193"/>
        <xdr:cNvSpPr>
          <a:spLocks/>
        </xdr:cNvSpPr>
      </xdr:nvSpPr>
      <xdr:spPr>
        <a:xfrm>
          <a:off x="9877425" y="49444275"/>
          <a:ext cx="14287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190</xdr:row>
      <xdr:rowOff>9525</xdr:rowOff>
    </xdr:from>
    <xdr:to>
      <xdr:col>8</xdr:col>
      <xdr:colOff>133350</xdr:colOff>
      <xdr:row>197</xdr:row>
      <xdr:rowOff>219075</xdr:rowOff>
    </xdr:to>
    <xdr:sp>
      <xdr:nvSpPr>
        <xdr:cNvPr id="19" name="วงเล็บปีกกาขวา 194"/>
        <xdr:cNvSpPr>
          <a:spLocks/>
        </xdr:cNvSpPr>
      </xdr:nvSpPr>
      <xdr:spPr>
        <a:xfrm>
          <a:off x="9896475" y="51006375"/>
          <a:ext cx="95250" cy="2076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200</xdr:row>
      <xdr:rowOff>19050</xdr:rowOff>
    </xdr:from>
    <xdr:to>
      <xdr:col>8</xdr:col>
      <xdr:colOff>142875</xdr:colOff>
      <xdr:row>202</xdr:row>
      <xdr:rowOff>219075</xdr:rowOff>
    </xdr:to>
    <xdr:sp>
      <xdr:nvSpPr>
        <xdr:cNvPr id="20" name="วงเล็บปีกกาขวา 20"/>
        <xdr:cNvSpPr>
          <a:spLocks/>
        </xdr:cNvSpPr>
      </xdr:nvSpPr>
      <xdr:spPr>
        <a:xfrm>
          <a:off x="9886950" y="53682900"/>
          <a:ext cx="1143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209</xdr:row>
      <xdr:rowOff>19050</xdr:rowOff>
    </xdr:from>
    <xdr:to>
      <xdr:col>8</xdr:col>
      <xdr:colOff>142875</xdr:colOff>
      <xdr:row>211</xdr:row>
      <xdr:rowOff>228600</xdr:rowOff>
    </xdr:to>
    <xdr:sp>
      <xdr:nvSpPr>
        <xdr:cNvPr id="21" name="วงเล็บปีกกาขวา 21"/>
        <xdr:cNvSpPr>
          <a:spLocks/>
        </xdr:cNvSpPr>
      </xdr:nvSpPr>
      <xdr:spPr>
        <a:xfrm>
          <a:off x="9896475" y="56083200"/>
          <a:ext cx="10477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212</xdr:row>
      <xdr:rowOff>57150</xdr:rowOff>
    </xdr:from>
    <xdr:to>
      <xdr:col>8</xdr:col>
      <xdr:colOff>152400</xdr:colOff>
      <xdr:row>214</xdr:row>
      <xdr:rowOff>238125</xdr:rowOff>
    </xdr:to>
    <xdr:sp>
      <xdr:nvSpPr>
        <xdr:cNvPr id="22" name="วงเล็บปีกกาขวา 22"/>
        <xdr:cNvSpPr>
          <a:spLocks/>
        </xdr:cNvSpPr>
      </xdr:nvSpPr>
      <xdr:spPr>
        <a:xfrm>
          <a:off x="9877425" y="56921400"/>
          <a:ext cx="133350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217</xdr:row>
      <xdr:rowOff>47625</xdr:rowOff>
    </xdr:from>
    <xdr:to>
      <xdr:col>8</xdr:col>
      <xdr:colOff>152400</xdr:colOff>
      <xdr:row>221</xdr:row>
      <xdr:rowOff>228600</xdr:rowOff>
    </xdr:to>
    <xdr:sp>
      <xdr:nvSpPr>
        <xdr:cNvPr id="23" name="วงเล็บปีกกาขวา 23"/>
        <xdr:cNvSpPr>
          <a:spLocks/>
        </xdr:cNvSpPr>
      </xdr:nvSpPr>
      <xdr:spPr>
        <a:xfrm>
          <a:off x="9867900" y="58245375"/>
          <a:ext cx="142875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233</xdr:row>
      <xdr:rowOff>66675</xdr:rowOff>
    </xdr:from>
    <xdr:to>
      <xdr:col>8</xdr:col>
      <xdr:colOff>161925</xdr:colOff>
      <xdr:row>234</xdr:row>
      <xdr:rowOff>247650</xdr:rowOff>
    </xdr:to>
    <xdr:sp>
      <xdr:nvSpPr>
        <xdr:cNvPr id="24" name="วงเล็บปีกกาขวา 24"/>
        <xdr:cNvSpPr>
          <a:spLocks/>
        </xdr:cNvSpPr>
      </xdr:nvSpPr>
      <xdr:spPr>
        <a:xfrm>
          <a:off x="9877425" y="62531625"/>
          <a:ext cx="1428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237</xdr:row>
      <xdr:rowOff>66675</xdr:rowOff>
    </xdr:from>
    <xdr:to>
      <xdr:col>8</xdr:col>
      <xdr:colOff>161925</xdr:colOff>
      <xdr:row>238</xdr:row>
      <xdr:rowOff>247650</xdr:rowOff>
    </xdr:to>
    <xdr:sp>
      <xdr:nvSpPr>
        <xdr:cNvPr id="25" name="วงเล็บปีกกาขวา 25"/>
        <xdr:cNvSpPr>
          <a:spLocks/>
        </xdr:cNvSpPr>
      </xdr:nvSpPr>
      <xdr:spPr>
        <a:xfrm>
          <a:off x="9877425" y="63598425"/>
          <a:ext cx="1428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265</xdr:row>
      <xdr:rowOff>47625</xdr:rowOff>
    </xdr:from>
    <xdr:to>
      <xdr:col>8</xdr:col>
      <xdr:colOff>142875</xdr:colOff>
      <xdr:row>267</xdr:row>
      <xdr:rowOff>228600</xdr:rowOff>
    </xdr:to>
    <xdr:sp>
      <xdr:nvSpPr>
        <xdr:cNvPr id="26" name="วงเล็บปีกกาขวา 26"/>
        <xdr:cNvSpPr>
          <a:spLocks/>
        </xdr:cNvSpPr>
      </xdr:nvSpPr>
      <xdr:spPr>
        <a:xfrm>
          <a:off x="9877425" y="71046975"/>
          <a:ext cx="12382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276</xdr:row>
      <xdr:rowOff>57150</xdr:rowOff>
    </xdr:from>
    <xdr:to>
      <xdr:col>8</xdr:col>
      <xdr:colOff>161925</xdr:colOff>
      <xdr:row>277</xdr:row>
      <xdr:rowOff>219075</xdr:rowOff>
    </xdr:to>
    <xdr:sp>
      <xdr:nvSpPr>
        <xdr:cNvPr id="27" name="วงเล็บปีกกาขวา 27"/>
        <xdr:cNvSpPr>
          <a:spLocks/>
        </xdr:cNvSpPr>
      </xdr:nvSpPr>
      <xdr:spPr>
        <a:xfrm>
          <a:off x="9858375" y="73990200"/>
          <a:ext cx="1619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278</xdr:row>
      <xdr:rowOff>76200</xdr:rowOff>
    </xdr:from>
    <xdr:to>
      <xdr:col>8</xdr:col>
      <xdr:colOff>180975</xdr:colOff>
      <xdr:row>283</xdr:row>
      <xdr:rowOff>219075</xdr:rowOff>
    </xdr:to>
    <xdr:sp>
      <xdr:nvSpPr>
        <xdr:cNvPr id="28" name="วงเล็บปีกกาขวา 28"/>
        <xdr:cNvSpPr>
          <a:spLocks/>
        </xdr:cNvSpPr>
      </xdr:nvSpPr>
      <xdr:spPr>
        <a:xfrm>
          <a:off x="9858375" y="74542650"/>
          <a:ext cx="180975" cy="1476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284</xdr:row>
      <xdr:rowOff>76200</xdr:rowOff>
    </xdr:from>
    <xdr:to>
      <xdr:col>8</xdr:col>
      <xdr:colOff>161925</xdr:colOff>
      <xdr:row>287</xdr:row>
      <xdr:rowOff>257175</xdr:rowOff>
    </xdr:to>
    <xdr:sp>
      <xdr:nvSpPr>
        <xdr:cNvPr id="29" name="วงเล็บปีกกาขวา 29"/>
        <xdr:cNvSpPr>
          <a:spLocks/>
        </xdr:cNvSpPr>
      </xdr:nvSpPr>
      <xdr:spPr>
        <a:xfrm>
          <a:off x="9877425" y="76142850"/>
          <a:ext cx="152400" cy="981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303</xdr:row>
      <xdr:rowOff>66675</xdr:rowOff>
    </xdr:from>
    <xdr:to>
      <xdr:col>8</xdr:col>
      <xdr:colOff>161925</xdr:colOff>
      <xdr:row>305</xdr:row>
      <xdr:rowOff>247650</xdr:rowOff>
    </xdr:to>
    <xdr:sp>
      <xdr:nvSpPr>
        <xdr:cNvPr id="30" name="วงเล็บปีกกาขวา 30"/>
        <xdr:cNvSpPr>
          <a:spLocks/>
        </xdr:cNvSpPr>
      </xdr:nvSpPr>
      <xdr:spPr>
        <a:xfrm>
          <a:off x="9896475" y="81200625"/>
          <a:ext cx="133350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309</xdr:row>
      <xdr:rowOff>28575</xdr:rowOff>
    </xdr:from>
    <xdr:to>
      <xdr:col>8</xdr:col>
      <xdr:colOff>161925</xdr:colOff>
      <xdr:row>310</xdr:row>
      <xdr:rowOff>247650</xdr:rowOff>
    </xdr:to>
    <xdr:sp>
      <xdr:nvSpPr>
        <xdr:cNvPr id="31" name="วงเล็บปีกกาขวา 31"/>
        <xdr:cNvSpPr>
          <a:spLocks/>
        </xdr:cNvSpPr>
      </xdr:nvSpPr>
      <xdr:spPr>
        <a:xfrm>
          <a:off x="9877425" y="82762725"/>
          <a:ext cx="1428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312</xdr:row>
      <xdr:rowOff>19050</xdr:rowOff>
    </xdr:from>
    <xdr:to>
      <xdr:col>8</xdr:col>
      <xdr:colOff>219075</xdr:colOff>
      <xdr:row>314</xdr:row>
      <xdr:rowOff>238125</xdr:rowOff>
    </xdr:to>
    <xdr:sp>
      <xdr:nvSpPr>
        <xdr:cNvPr id="32" name="วงเล็บปีกกาขวา 32"/>
        <xdr:cNvSpPr>
          <a:spLocks/>
        </xdr:cNvSpPr>
      </xdr:nvSpPr>
      <xdr:spPr>
        <a:xfrm>
          <a:off x="9906000" y="83553300"/>
          <a:ext cx="17145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339</xdr:row>
      <xdr:rowOff>19050</xdr:rowOff>
    </xdr:from>
    <xdr:to>
      <xdr:col>8</xdr:col>
      <xdr:colOff>228600</xdr:colOff>
      <xdr:row>345</xdr:row>
      <xdr:rowOff>228600</xdr:rowOff>
    </xdr:to>
    <xdr:sp>
      <xdr:nvSpPr>
        <xdr:cNvPr id="33" name="วงเล็บปีกกาขวา 33"/>
        <xdr:cNvSpPr>
          <a:spLocks/>
        </xdr:cNvSpPr>
      </xdr:nvSpPr>
      <xdr:spPr>
        <a:xfrm>
          <a:off x="9886950" y="90754200"/>
          <a:ext cx="209550" cy="1809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366</xdr:row>
      <xdr:rowOff>76200</xdr:rowOff>
    </xdr:from>
    <xdr:to>
      <xdr:col>8</xdr:col>
      <xdr:colOff>152400</xdr:colOff>
      <xdr:row>373</xdr:row>
      <xdr:rowOff>266700</xdr:rowOff>
    </xdr:to>
    <xdr:sp>
      <xdr:nvSpPr>
        <xdr:cNvPr id="34" name="วงเล็บปีกกาขวา 34"/>
        <xdr:cNvSpPr>
          <a:spLocks/>
        </xdr:cNvSpPr>
      </xdr:nvSpPr>
      <xdr:spPr>
        <a:xfrm>
          <a:off x="9858375" y="98012250"/>
          <a:ext cx="152400" cy="2057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355</xdr:row>
      <xdr:rowOff>38100</xdr:rowOff>
    </xdr:from>
    <xdr:to>
      <xdr:col>8</xdr:col>
      <xdr:colOff>219075</xdr:colOff>
      <xdr:row>361</xdr:row>
      <xdr:rowOff>180975</xdr:rowOff>
    </xdr:to>
    <xdr:sp>
      <xdr:nvSpPr>
        <xdr:cNvPr id="35" name="วงเล็บปีกกาขวา 35"/>
        <xdr:cNvSpPr>
          <a:spLocks/>
        </xdr:cNvSpPr>
      </xdr:nvSpPr>
      <xdr:spPr>
        <a:xfrm>
          <a:off x="9867900" y="95040450"/>
          <a:ext cx="209550" cy="1743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362</xdr:row>
      <xdr:rowOff>38100</xdr:rowOff>
    </xdr:from>
    <xdr:to>
      <xdr:col>8</xdr:col>
      <xdr:colOff>161925</xdr:colOff>
      <xdr:row>364</xdr:row>
      <xdr:rowOff>200025</xdr:rowOff>
    </xdr:to>
    <xdr:sp>
      <xdr:nvSpPr>
        <xdr:cNvPr id="36" name="วงเล็บปีกกาขวา 36"/>
        <xdr:cNvSpPr>
          <a:spLocks/>
        </xdr:cNvSpPr>
      </xdr:nvSpPr>
      <xdr:spPr>
        <a:xfrm>
          <a:off x="9877425" y="96907350"/>
          <a:ext cx="14287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375</xdr:row>
      <xdr:rowOff>57150</xdr:rowOff>
    </xdr:from>
    <xdr:to>
      <xdr:col>8</xdr:col>
      <xdr:colOff>152400</xdr:colOff>
      <xdr:row>376</xdr:row>
      <xdr:rowOff>257175</xdr:rowOff>
    </xdr:to>
    <xdr:sp>
      <xdr:nvSpPr>
        <xdr:cNvPr id="37" name="วงเล็บปีกกาขวา 37"/>
        <xdr:cNvSpPr>
          <a:spLocks/>
        </xdr:cNvSpPr>
      </xdr:nvSpPr>
      <xdr:spPr>
        <a:xfrm>
          <a:off x="9886950" y="100393500"/>
          <a:ext cx="1238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377</xdr:row>
      <xdr:rowOff>57150</xdr:rowOff>
    </xdr:from>
    <xdr:to>
      <xdr:col>8</xdr:col>
      <xdr:colOff>152400</xdr:colOff>
      <xdr:row>378</xdr:row>
      <xdr:rowOff>257175</xdr:rowOff>
    </xdr:to>
    <xdr:sp>
      <xdr:nvSpPr>
        <xdr:cNvPr id="38" name="วงเล็บปีกกาขวา 38"/>
        <xdr:cNvSpPr>
          <a:spLocks/>
        </xdr:cNvSpPr>
      </xdr:nvSpPr>
      <xdr:spPr>
        <a:xfrm>
          <a:off x="9886950" y="100926900"/>
          <a:ext cx="1238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381</xdr:row>
      <xdr:rowOff>57150</xdr:rowOff>
    </xdr:from>
    <xdr:to>
      <xdr:col>8</xdr:col>
      <xdr:colOff>152400</xdr:colOff>
      <xdr:row>382</xdr:row>
      <xdr:rowOff>257175</xdr:rowOff>
    </xdr:to>
    <xdr:sp>
      <xdr:nvSpPr>
        <xdr:cNvPr id="39" name="วงเล็บปีกกาขวา 39"/>
        <xdr:cNvSpPr>
          <a:spLocks/>
        </xdr:cNvSpPr>
      </xdr:nvSpPr>
      <xdr:spPr>
        <a:xfrm>
          <a:off x="9886950" y="101993700"/>
          <a:ext cx="1238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386</xdr:row>
      <xdr:rowOff>57150</xdr:rowOff>
    </xdr:from>
    <xdr:to>
      <xdr:col>8</xdr:col>
      <xdr:colOff>152400</xdr:colOff>
      <xdr:row>387</xdr:row>
      <xdr:rowOff>257175</xdr:rowOff>
    </xdr:to>
    <xdr:sp>
      <xdr:nvSpPr>
        <xdr:cNvPr id="40" name="วงเล็บปีกกาขวา 40"/>
        <xdr:cNvSpPr>
          <a:spLocks/>
        </xdr:cNvSpPr>
      </xdr:nvSpPr>
      <xdr:spPr>
        <a:xfrm>
          <a:off x="9886950" y="103327200"/>
          <a:ext cx="1238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394</xdr:row>
      <xdr:rowOff>57150</xdr:rowOff>
    </xdr:from>
    <xdr:to>
      <xdr:col>8</xdr:col>
      <xdr:colOff>152400</xdr:colOff>
      <xdr:row>395</xdr:row>
      <xdr:rowOff>257175</xdr:rowOff>
    </xdr:to>
    <xdr:sp>
      <xdr:nvSpPr>
        <xdr:cNvPr id="41" name="วงเล็บปีกกาขวา 41"/>
        <xdr:cNvSpPr>
          <a:spLocks/>
        </xdr:cNvSpPr>
      </xdr:nvSpPr>
      <xdr:spPr>
        <a:xfrm>
          <a:off x="9886950" y="105460800"/>
          <a:ext cx="1238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410</xdr:row>
      <xdr:rowOff>85725</xdr:rowOff>
    </xdr:from>
    <xdr:to>
      <xdr:col>8</xdr:col>
      <xdr:colOff>161925</xdr:colOff>
      <xdr:row>412</xdr:row>
      <xdr:rowOff>247650</xdr:rowOff>
    </xdr:to>
    <xdr:sp>
      <xdr:nvSpPr>
        <xdr:cNvPr id="42" name="วงเล็บปีกกาขวา 42"/>
        <xdr:cNvSpPr>
          <a:spLocks/>
        </xdr:cNvSpPr>
      </xdr:nvSpPr>
      <xdr:spPr>
        <a:xfrm>
          <a:off x="9877425" y="109756575"/>
          <a:ext cx="14287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413</xdr:row>
      <xdr:rowOff>38100</xdr:rowOff>
    </xdr:from>
    <xdr:to>
      <xdr:col>8</xdr:col>
      <xdr:colOff>190500</xdr:colOff>
      <xdr:row>417</xdr:row>
      <xdr:rowOff>209550</xdr:rowOff>
    </xdr:to>
    <xdr:sp>
      <xdr:nvSpPr>
        <xdr:cNvPr id="43" name="วงเล็บปีกกาขวา 43"/>
        <xdr:cNvSpPr>
          <a:spLocks/>
        </xdr:cNvSpPr>
      </xdr:nvSpPr>
      <xdr:spPr>
        <a:xfrm>
          <a:off x="9858375" y="110509050"/>
          <a:ext cx="190500" cy="1238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438</xdr:row>
      <xdr:rowOff>38100</xdr:rowOff>
    </xdr:from>
    <xdr:to>
      <xdr:col>8</xdr:col>
      <xdr:colOff>152400</xdr:colOff>
      <xdr:row>441</xdr:row>
      <xdr:rowOff>238125</xdr:rowOff>
    </xdr:to>
    <xdr:sp>
      <xdr:nvSpPr>
        <xdr:cNvPr id="44" name="วงเล็บปีกกาขวา 44"/>
        <xdr:cNvSpPr>
          <a:spLocks/>
        </xdr:cNvSpPr>
      </xdr:nvSpPr>
      <xdr:spPr>
        <a:xfrm>
          <a:off x="9877425" y="117176550"/>
          <a:ext cx="1333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430</xdr:row>
      <xdr:rowOff>28575</xdr:rowOff>
    </xdr:from>
    <xdr:to>
      <xdr:col>8</xdr:col>
      <xdr:colOff>161925</xdr:colOff>
      <xdr:row>431</xdr:row>
      <xdr:rowOff>238125</xdr:rowOff>
    </xdr:to>
    <xdr:sp>
      <xdr:nvSpPr>
        <xdr:cNvPr id="45" name="วงเล็บปีกกาขวา 45"/>
        <xdr:cNvSpPr>
          <a:spLocks/>
        </xdr:cNvSpPr>
      </xdr:nvSpPr>
      <xdr:spPr>
        <a:xfrm>
          <a:off x="9877425" y="115033425"/>
          <a:ext cx="1428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442</xdr:row>
      <xdr:rowOff>57150</xdr:rowOff>
    </xdr:from>
    <xdr:to>
      <xdr:col>8</xdr:col>
      <xdr:colOff>161925</xdr:colOff>
      <xdr:row>448</xdr:row>
      <xdr:rowOff>238125</xdr:rowOff>
    </xdr:to>
    <xdr:sp>
      <xdr:nvSpPr>
        <xdr:cNvPr id="46" name="วงเล็บปีกกาขวา 46"/>
        <xdr:cNvSpPr>
          <a:spLocks/>
        </xdr:cNvSpPr>
      </xdr:nvSpPr>
      <xdr:spPr>
        <a:xfrm>
          <a:off x="9858375" y="118262400"/>
          <a:ext cx="161925" cy="1781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450</xdr:row>
      <xdr:rowOff>85725</xdr:rowOff>
    </xdr:from>
    <xdr:to>
      <xdr:col>8</xdr:col>
      <xdr:colOff>161925</xdr:colOff>
      <xdr:row>452</xdr:row>
      <xdr:rowOff>247650</xdr:rowOff>
    </xdr:to>
    <xdr:sp>
      <xdr:nvSpPr>
        <xdr:cNvPr id="47" name="วงเล็บปีกกาขวา 47"/>
        <xdr:cNvSpPr>
          <a:spLocks/>
        </xdr:cNvSpPr>
      </xdr:nvSpPr>
      <xdr:spPr>
        <a:xfrm>
          <a:off x="9886950" y="120424575"/>
          <a:ext cx="13335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453</xdr:row>
      <xdr:rowOff>85725</xdr:rowOff>
    </xdr:from>
    <xdr:to>
      <xdr:col>8</xdr:col>
      <xdr:colOff>161925</xdr:colOff>
      <xdr:row>454</xdr:row>
      <xdr:rowOff>200025</xdr:rowOff>
    </xdr:to>
    <xdr:sp>
      <xdr:nvSpPr>
        <xdr:cNvPr id="48" name="วงเล็บปีกกาขวา 48"/>
        <xdr:cNvSpPr>
          <a:spLocks/>
        </xdr:cNvSpPr>
      </xdr:nvSpPr>
      <xdr:spPr>
        <a:xfrm>
          <a:off x="9877425" y="12122467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467</xdr:row>
      <xdr:rowOff>57150</xdr:rowOff>
    </xdr:from>
    <xdr:to>
      <xdr:col>8</xdr:col>
      <xdr:colOff>161925</xdr:colOff>
      <xdr:row>469</xdr:row>
      <xdr:rowOff>228600</xdr:rowOff>
    </xdr:to>
    <xdr:sp>
      <xdr:nvSpPr>
        <xdr:cNvPr id="49" name="วงเล็บปีกกาขวา 49"/>
        <xdr:cNvSpPr>
          <a:spLocks/>
        </xdr:cNvSpPr>
      </xdr:nvSpPr>
      <xdr:spPr>
        <a:xfrm>
          <a:off x="9858375" y="124929900"/>
          <a:ext cx="161925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470</xdr:row>
      <xdr:rowOff>57150</xdr:rowOff>
    </xdr:from>
    <xdr:to>
      <xdr:col>8</xdr:col>
      <xdr:colOff>161925</xdr:colOff>
      <xdr:row>472</xdr:row>
      <xdr:rowOff>228600</xdr:rowOff>
    </xdr:to>
    <xdr:sp>
      <xdr:nvSpPr>
        <xdr:cNvPr id="50" name="วงเล็บปีกกาขวา 50"/>
        <xdr:cNvSpPr>
          <a:spLocks/>
        </xdr:cNvSpPr>
      </xdr:nvSpPr>
      <xdr:spPr>
        <a:xfrm>
          <a:off x="9858375" y="125730000"/>
          <a:ext cx="161925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zoomScale="106" zoomScaleNormal="106" zoomScalePageLayoutView="0" workbookViewId="0" topLeftCell="C1">
      <pane ySplit="4" topLeftCell="A227" activePane="bottomLeft" state="frozen"/>
      <selection pane="topLeft" activeCell="A1" sqref="A1"/>
      <selection pane="bottomLeft" activeCell="D175" sqref="D175"/>
    </sheetView>
  </sheetViews>
  <sheetFormatPr defaultColWidth="9.140625" defaultRowHeight="15"/>
  <cols>
    <col min="2" max="2" width="31.28125" style="0" customWidth="1"/>
    <col min="4" max="4" width="32.421875" style="0" customWidth="1"/>
    <col min="5" max="5" width="12.57421875" style="0" customWidth="1"/>
    <col min="8" max="8" width="12.57421875" style="0" customWidth="1"/>
    <col min="9" max="9" width="13.140625" style="0" customWidth="1"/>
    <col min="10" max="10" width="14.421875" style="0" customWidth="1"/>
    <col min="11" max="11" width="9.57421875" style="0" bestFit="1" customWidth="1"/>
  </cols>
  <sheetData>
    <row r="1" spans="1:11" s="1" customFormat="1" ht="29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29.25">
      <c r="A2" s="199" t="s">
        <v>19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2" s="1" customFormat="1" ht="14.25" customHeight="1">
      <c r="A3" s="203" t="s">
        <v>1</v>
      </c>
      <c r="B3" s="205" t="s">
        <v>2</v>
      </c>
      <c r="C3" s="205" t="s">
        <v>3</v>
      </c>
      <c r="D3" s="205" t="s">
        <v>4</v>
      </c>
      <c r="E3" s="207" t="s">
        <v>5</v>
      </c>
      <c r="F3" s="209" t="s">
        <v>6</v>
      </c>
      <c r="G3" s="209" t="s">
        <v>7</v>
      </c>
      <c r="H3" s="213" t="s">
        <v>8</v>
      </c>
      <c r="I3" s="211" t="s">
        <v>10</v>
      </c>
      <c r="J3" s="200" t="s">
        <v>11</v>
      </c>
      <c r="K3" s="201" t="s">
        <v>12</v>
      </c>
      <c r="L3" s="197" t="s">
        <v>13</v>
      </c>
    </row>
    <row r="4" spans="1:12" s="1" customFormat="1" ht="36.75" customHeight="1">
      <c r="A4" s="204"/>
      <c r="B4" s="206"/>
      <c r="C4" s="206"/>
      <c r="D4" s="206"/>
      <c r="E4" s="208"/>
      <c r="F4" s="210"/>
      <c r="G4" s="210"/>
      <c r="H4" s="214"/>
      <c r="I4" s="212"/>
      <c r="J4" s="200"/>
      <c r="K4" s="202"/>
      <c r="L4" s="198"/>
    </row>
    <row r="5" spans="1:12" ht="21">
      <c r="A5" s="18" t="s">
        <v>987</v>
      </c>
      <c r="B5" s="97" t="s">
        <v>150</v>
      </c>
      <c r="C5" s="4" t="s">
        <v>125</v>
      </c>
      <c r="D5" s="17" t="s">
        <v>149</v>
      </c>
      <c r="E5" s="8">
        <v>16478</v>
      </c>
      <c r="F5" s="15">
        <f>SUM(E5*7/107)</f>
        <v>1078</v>
      </c>
      <c r="G5" s="2">
        <f>SUM(E5-F5)*1/100</f>
        <v>154</v>
      </c>
      <c r="H5" s="7">
        <f>SUM(E5-G5)</f>
        <v>16324</v>
      </c>
      <c r="I5" s="98" t="s">
        <v>15</v>
      </c>
      <c r="J5" s="99" t="s">
        <v>151</v>
      </c>
      <c r="K5" s="100" t="s">
        <v>988</v>
      </c>
      <c r="L5" s="13">
        <v>45237</v>
      </c>
    </row>
    <row r="6" spans="1:12" ht="21">
      <c r="A6" s="18" t="s">
        <v>989</v>
      </c>
      <c r="B6" s="33" t="s">
        <v>990</v>
      </c>
      <c r="C6" s="44" t="s">
        <v>73</v>
      </c>
      <c r="D6" s="45" t="s">
        <v>991</v>
      </c>
      <c r="E6" s="6">
        <v>2000</v>
      </c>
      <c r="F6" s="15"/>
      <c r="G6" s="2"/>
      <c r="H6" s="7">
        <f aca="true" t="shared" si="0" ref="H6:H24">SUM(E6-G6)</f>
        <v>2000</v>
      </c>
      <c r="I6" s="99" t="s">
        <v>17</v>
      </c>
      <c r="J6" s="25" t="s">
        <v>992</v>
      </c>
      <c r="K6" s="43"/>
      <c r="L6" s="13">
        <v>45251</v>
      </c>
    </row>
    <row r="7" spans="1:12" ht="21">
      <c r="A7" s="18" t="s">
        <v>993</v>
      </c>
      <c r="B7" s="33" t="s">
        <v>990</v>
      </c>
      <c r="C7" s="44" t="s">
        <v>73</v>
      </c>
      <c r="D7" s="45" t="s">
        <v>991</v>
      </c>
      <c r="E7" s="6">
        <v>2000</v>
      </c>
      <c r="F7" s="15"/>
      <c r="G7" s="2"/>
      <c r="H7" s="7">
        <f t="shared" si="0"/>
        <v>2000</v>
      </c>
      <c r="I7" s="99" t="s">
        <v>17</v>
      </c>
      <c r="J7" s="25" t="s">
        <v>992</v>
      </c>
      <c r="K7" s="35"/>
      <c r="L7" s="13">
        <v>45251</v>
      </c>
    </row>
    <row r="8" spans="1:12" ht="21">
      <c r="A8" s="18" t="s">
        <v>994</v>
      </c>
      <c r="B8" s="33" t="s">
        <v>995</v>
      </c>
      <c r="C8" s="44" t="s">
        <v>73</v>
      </c>
      <c r="D8" s="45" t="s">
        <v>996</v>
      </c>
      <c r="E8" s="6">
        <v>18979</v>
      </c>
      <c r="F8" s="15">
        <f>SUM(E8*7/107)</f>
        <v>1241.6168224299065</v>
      </c>
      <c r="G8" s="2">
        <f>SUM(E8-F8)*1/100</f>
        <v>177.37383177570092</v>
      </c>
      <c r="H8" s="7">
        <f t="shared" si="0"/>
        <v>18801.6261682243</v>
      </c>
      <c r="I8" s="99" t="s">
        <v>14</v>
      </c>
      <c r="J8" s="25" t="s">
        <v>997</v>
      </c>
      <c r="K8" s="43" t="s">
        <v>998</v>
      </c>
      <c r="L8" s="13">
        <v>45260</v>
      </c>
    </row>
    <row r="9" spans="1:12" ht="21">
      <c r="A9" s="18" t="s">
        <v>999</v>
      </c>
      <c r="B9" s="33" t="s">
        <v>165</v>
      </c>
      <c r="C9" s="44" t="s">
        <v>1000</v>
      </c>
      <c r="D9" s="45" t="s">
        <v>1001</v>
      </c>
      <c r="E9" s="6">
        <v>955</v>
      </c>
      <c r="F9" s="15"/>
      <c r="G9" s="2"/>
      <c r="H9" s="7">
        <f t="shared" si="0"/>
        <v>955</v>
      </c>
      <c r="I9" s="99" t="s">
        <v>18</v>
      </c>
      <c r="J9" s="25" t="s">
        <v>1002</v>
      </c>
      <c r="K9" s="43" t="s">
        <v>1003</v>
      </c>
      <c r="L9" s="13">
        <v>45281</v>
      </c>
    </row>
    <row r="10" spans="1:12" ht="21">
      <c r="A10" s="18" t="s">
        <v>1004</v>
      </c>
      <c r="B10" s="33" t="s">
        <v>165</v>
      </c>
      <c r="C10" s="44" t="s">
        <v>1000</v>
      </c>
      <c r="D10" s="45" t="s">
        <v>1005</v>
      </c>
      <c r="E10" s="6">
        <v>390</v>
      </c>
      <c r="F10" s="15"/>
      <c r="G10" s="2"/>
      <c r="H10" s="7">
        <f t="shared" si="0"/>
        <v>390</v>
      </c>
      <c r="I10" s="101">
        <f>SUM(H9:H10)</f>
        <v>1345</v>
      </c>
      <c r="J10" s="25"/>
      <c r="K10" s="35" t="s">
        <v>1006</v>
      </c>
      <c r="L10" s="13">
        <v>45281</v>
      </c>
    </row>
    <row r="11" spans="1:12" ht="21">
      <c r="A11" s="18" t="s">
        <v>1007</v>
      </c>
      <c r="B11" s="33" t="s">
        <v>1008</v>
      </c>
      <c r="C11" s="44" t="s">
        <v>58</v>
      </c>
      <c r="D11" s="45" t="s">
        <v>1009</v>
      </c>
      <c r="E11" s="6">
        <v>75600</v>
      </c>
      <c r="F11" s="15"/>
      <c r="G11" s="2">
        <f>SUM(E11-F11)*1/100</f>
        <v>756</v>
      </c>
      <c r="H11" s="7">
        <f t="shared" si="0"/>
        <v>74844</v>
      </c>
      <c r="I11" s="99" t="s">
        <v>15</v>
      </c>
      <c r="J11" s="25" t="s">
        <v>1010</v>
      </c>
      <c r="K11" s="43"/>
      <c r="L11" s="13">
        <v>45299</v>
      </c>
    </row>
    <row r="12" spans="1:12" ht="21">
      <c r="A12" s="102" t="s">
        <v>1011</v>
      </c>
      <c r="B12" s="52" t="s">
        <v>100</v>
      </c>
      <c r="C12" s="53" t="s">
        <v>73</v>
      </c>
      <c r="D12" s="54" t="s">
        <v>1012</v>
      </c>
      <c r="E12" s="55">
        <v>30000</v>
      </c>
      <c r="F12" s="56"/>
      <c r="G12" s="57">
        <f>SUM(E12-F12)*1/100</f>
        <v>300</v>
      </c>
      <c r="H12" s="58">
        <f t="shared" si="0"/>
        <v>29700</v>
      </c>
      <c r="I12" s="103" t="s">
        <v>18</v>
      </c>
      <c r="J12" s="104" t="s">
        <v>101</v>
      </c>
      <c r="K12" s="74"/>
      <c r="L12" s="61">
        <v>45299</v>
      </c>
    </row>
    <row r="13" spans="1:12" ht="21">
      <c r="A13" s="10" t="s">
        <v>1013</v>
      </c>
      <c r="B13" s="33" t="s">
        <v>165</v>
      </c>
      <c r="C13" s="44" t="s">
        <v>1014</v>
      </c>
      <c r="D13" s="45" t="s">
        <v>1015</v>
      </c>
      <c r="E13" s="6">
        <v>13500</v>
      </c>
      <c r="F13" s="15"/>
      <c r="G13" s="2">
        <f>SUM(E13-F13)*1/100</f>
        <v>135</v>
      </c>
      <c r="H13" s="7">
        <f t="shared" si="0"/>
        <v>13365</v>
      </c>
      <c r="I13" s="99" t="s">
        <v>18</v>
      </c>
      <c r="J13" s="25" t="s">
        <v>25</v>
      </c>
      <c r="K13" s="35" t="s">
        <v>1016</v>
      </c>
      <c r="L13" s="13">
        <v>45299</v>
      </c>
    </row>
    <row r="14" spans="1:12" ht="21">
      <c r="A14" s="18" t="s">
        <v>1017</v>
      </c>
      <c r="B14" s="33" t="s">
        <v>1018</v>
      </c>
      <c r="C14" s="44" t="s">
        <v>73</v>
      </c>
      <c r="D14" s="45" t="s">
        <v>1019</v>
      </c>
      <c r="E14" s="6">
        <v>165680</v>
      </c>
      <c r="F14" s="15">
        <f>SUM(E14*7/107)</f>
        <v>10838.878504672897</v>
      </c>
      <c r="G14" s="2">
        <f>SUM(E14-F14)*1/100</f>
        <v>1548.411214953271</v>
      </c>
      <c r="H14" s="7">
        <f t="shared" si="0"/>
        <v>164131.58878504674</v>
      </c>
      <c r="I14" s="105" t="s">
        <v>14</v>
      </c>
      <c r="J14" s="34" t="s">
        <v>997</v>
      </c>
      <c r="K14" s="35"/>
      <c r="L14" s="13">
        <v>45299</v>
      </c>
    </row>
    <row r="15" spans="1:12" ht="21">
      <c r="A15" s="18" t="s">
        <v>1020</v>
      </c>
      <c r="B15" s="33" t="s">
        <v>1021</v>
      </c>
      <c r="C15" s="44" t="s">
        <v>58</v>
      </c>
      <c r="D15" s="45" t="s">
        <v>1022</v>
      </c>
      <c r="E15" s="6">
        <v>17700</v>
      </c>
      <c r="F15" s="15">
        <f>SUM(E15*7/107)</f>
        <v>1157.943925233645</v>
      </c>
      <c r="G15" s="2">
        <f>SUM(E15-F15)*1/100</f>
        <v>165.42056074766356</v>
      </c>
      <c r="H15" s="7">
        <f t="shared" si="0"/>
        <v>17534.579439252335</v>
      </c>
      <c r="I15" s="106" t="s">
        <v>18</v>
      </c>
      <c r="J15" s="34" t="s">
        <v>1023</v>
      </c>
      <c r="K15" s="35"/>
      <c r="L15" s="13">
        <v>45299</v>
      </c>
    </row>
    <row r="16" spans="1:12" ht="21">
      <c r="A16" s="3" t="s">
        <v>1024</v>
      </c>
      <c r="B16" s="33" t="s">
        <v>1021</v>
      </c>
      <c r="C16" s="44" t="s">
        <v>58</v>
      </c>
      <c r="D16" s="45" t="s">
        <v>1022</v>
      </c>
      <c r="E16" s="6">
        <v>7800</v>
      </c>
      <c r="F16" s="15"/>
      <c r="G16" s="2"/>
      <c r="H16" s="7">
        <f t="shared" si="0"/>
        <v>7800</v>
      </c>
      <c r="I16" s="106" t="s">
        <v>18</v>
      </c>
      <c r="J16" s="34" t="s">
        <v>1023</v>
      </c>
      <c r="K16" s="14"/>
      <c r="L16" s="13">
        <v>45299</v>
      </c>
    </row>
    <row r="17" spans="1:12" ht="21">
      <c r="A17" s="18" t="s">
        <v>1025</v>
      </c>
      <c r="B17" s="33" t="s">
        <v>1026</v>
      </c>
      <c r="C17" s="44" t="s">
        <v>58</v>
      </c>
      <c r="D17" s="45" t="s">
        <v>1027</v>
      </c>
      <c r="E17" s="6">
        <v>5600</v>
      </c>
      <c r="F17" s="15"/>
      <c r="G17" s="2"/>
      <c r="H17" s="7">
        <f t="shared" si="0"/>
        <v>5600</v>
      </c>
      <c r="I17" s="107" t="s">
        <v>16</v>
      </c>
      <c r="J17" s="99" t="s">
        <v>1028</v>
      </c>
      <c r="K17" s="35"/>
      <c r="L17" s="13">
        <v>45299</v>
      </c>
    </row>
    <row r="18" spans="1:12" ht="21">
      <c r="A18" s="18" t="s">
        <v>1029</v>
      </c>
      <c r="B18" s="33" t="s">
        <v>65</v>
      </c>
      <c r="C18" s="44" t="s">
        <v>1030</v>
      </c>
      <c r="D18" s="45" t="s">
        <v>1031</v>
      </c>
      <c r="E18" s="6">
        <v>4400</v>
      </c>
      <c r="F18" s="15"/>
      <c r="G18" s="2"/>
      <c r="H18" s="7">
        <f t="shared" si="0"/>
        <v>4400</v>
      </c>
      <c r="I18" s="99" t="s">
        <v>17</v>
      </c>
      <c r="J18" s="25" t="s">
        <v>36</v>
      </c>
      <c r="K18" s="43" t="s">
        <v>1032</v>
      </c>
      <c r="L18" s="13">
        <v>45307</v>
      </c>
    </row>
    <row r="19" spans="1:12" ht="21">
      <c r="A19" s="18" t="s">
        <v>1033</v>
      </c>
      <c r="B19" s="33" t="s">
        <v>65</v>
      </c>
      <c r="C19" s="44" t="s">
        <v>1034</v>
      </c>
      <c r="D19" s="45" t="s">
        <v>85</v>
      </c>
      <c r="E19" s="6">
        <v>15000</v>
      </c>
      <c r="F19" s="15"/>
      <c r="G19" s="2"/>
      <c r="H19" s="7">
        <f t="shared" si="0"/>
        <v>15000</v>
      </c>
      <c r="I19" s="99" t="s">
        <v>17</v>
      </c>
      <c r="J19" s="25" t="s">
        <v>36</v>
      </c>
      <c r="K19" s="35" t="s">
        <v>1035</v>
      </c>
      <c r="L19" s="13">
        <v>45307</v>
      </c>
    </row>
    <row r="20" spans="1:12" ht="21">
      <c r="A20" s="18" t="s">
        <v>1036</v>
      </c>
      <c r="B20" s="33" t="s">
        <v>24</v>
      </c>
      <c r="C20" s="44" t="s">
        <v>1037</v>
      </c>
      <c r="D20" s="45" t="s">
        <v>1038</v>
      </c>
      <c r="E20" s="6">
        <v>1750</v>
      </c>
      <c r="F20" s="15"/>
      <c r="G20" s="2"/>
      <c r="H20" s="7">
        <f t="shared" si="0"/>
        <v>1750</v>
      </c>
      <c r="I20" s="99" t="s">
        <v>18</v>
      </c>
      <c r="J20" s="99" t="s">
        <v>25</v>
      </c>
      <c r="K20" s="35" t="s">
        <v>1039</v>
      </c>
      <c r="L20" s="13">
        <v>45309</v>
      </c>
    </row>
    <row r="21" spans="1:12" ht="21">
      <c r="A21" s="18" t="s">
        <v>1040</v>
      </c>
      <c r="B21" s="33" t="s">
        <v>1041</v>
      </c>
      <c r="C21" s="44" t="s">
        <v>1030</v>
      </c>
      <c r="D21" s="45" t="s">
        <v>1042</v>
      </c>
      <c r="E21" s="27">
        <v>50500</v>
      </c>
      <c r="F21" s="15"/>
      <c r="G21" s="2">
        <f>SUM(E21-F21)*1/100</f>
        <v>505</v>
      </c>
      <c r="H21" s="7">
        <f t="shared" si="0"/>
        <v>49995</v>
      </c>
      <c r="I21" s="99" t="s">
        <v>18</v>
      </c>
      <c r="J21" s="25" t="s">
        <v>1043</v>
      </c>
      <c r="K21" s="35" t="s">
        <v>1044</v>
      </c>
      <c r="L21" s="13">
        <v>45309</v>
      </c>
    </row>
    <row r="22" spans="1:12" ht="21">
      <c r="A22" s="18" t="s">
        <v>1045</v>
      </c>
      <c r="B22" s="33" t="s">
        <v>1046</v>
      </c>
      <c r="C22" s="44" t="s">
        <v>1047</v>
      </c>
      <c r="D22" s="45" t="s">
        <v>1048</v>
      </c>
      <c r="E22" s="27">
        <v>18900</v>
      </c>
      <c r="F22" s="15"/>
      <c r="G22" s="2">
        <f>SUM(E22-F22)*1/100</f>
        <v>189</v>
      </c>
      <c r="H22" s="7">
        <f t="shared" si="0"/>
        <v>18711</v>
      </c>
      <c r="I22" s="99" t="s">
        <v>16</v>
      </c>
      <c r="J22" s="99" t="s">
        <v>1049</v>
      </c>
      <c r="K22" s="35" t="s">
        <v>1050</v>
      </c>
      <c r="L22" s="13">
        <v>45309</v>
      </c>
    </row>
    <row r="23" spans="1:12" ht="21">
      <c r="A23" s="10" t="s">
        <v>1051</v>
      </c>
      <c r="B23" s="33" t="s">
        <v>1052</v>
      </c>
      <c r="C23" s="44" t="s">
        <v>1030</v>
      </c>
      <c r="D23" s="45" t="s">
        <v>1053</v>
      </c>
      <c r="E23" s="6">
        <v>33800</v>
      </c>
      <c r="F23" s="15"/>
      <c r="G23" s="2">
        <f>SUM(E23-F23)*1/100</f>
        <v>338</v>
      </c>
      <c r="H23" s="7">
        <f t="shared" si="0"/>
        <v>33462</v>
      </c>
      <c r="I23" s="99" t="s">
        <v>18</v>
      </c>
      <c r="J23" s="99" t="s">
        <v>1054</v>
      </c>
      <c r="K23" s="35" t="s">
        <v>1055</v>
      </c>
      <c r="L23" s="13">
        <v>45309</v>
      </c>
    </row>
    <row r="24" spans="1:12" ht="21">
      <c r="A24" s="10" t="s">
        <v>1056</v>
      </c>
      <c r="B24" s="33" t="s">
        <v>1057</v>
      </c>
      <c r="C24" s="44" t="s">
        <v>1047</v>
      </c>
      <c r="D24" s="45" t="s">
        <v>1058</v>
      </c>
      <c r="E24" s="6">
        <v>39900</v>
      </c>
      <c r="F24" s="15"/>
      <c r="G24" s="2">
        <f>SUM(E24-F24)*1/100</f>
        <v>399</v>
      </c>
      <c r="H24" s="7">
        <f t="shared" si="0"/>
        <v>39501</v>
      </c>
      <c r="I24" s="99" t="s">
        <v>16</v>
      </c>
      <c r="J24" s="99" t="s">
        <v>1059</v>
      </c>
      <c r="K24" s="108" t="s">
        <v>1060</v>
      </c>
      <c r="L24" s="13">
        <v>45309</v>
      </c>
    </row>
    <row r="25" spans="1:12" ht="21">
      <c r="A25" s="10" t="s">
        <v>1061</v>
      </c>
      <c r="B25" s="33" t="s">
        <v>38</v>
      </c>
      <c r="C25" s="4" t="s">
        <v>1062</v>
      </c>
      <c r="D25" s="17" t="s">
        <v>1063</v>
      </c>
      <c r="E25" s="6">
        <v>200000</v>
      </c>
      <c r="F25" s="109"/>
      <c r="G25" s="2"/>
      <c r="H25" s="110">
        <f>SUM(E25-G25)</f>
        <v>200000</v>
      </c>
      <c r="I25" s="111" t="s">
        <v>17</v>
      </c>
      <c r="J25" s="100" t="s">
        <v>39</v>
      </c>
      <c r="K25" s="112"/>
      <c r="L25" s="112">
        <v>45322</v>
      </c>
    </row>
    <row r="26" spans="1:12" ht="21">
      <c r="A26" s="10" t="s">
        <v>1064</v>
      </c>
      <c r="B26" s="33" t="s">
        <v>1065</v>
      </c>
      <c r="C26" s="4" t="s">
        <v>1066</v>
      </c>
      <c r="D26" s="17" t="s">
        <v>1067</v>
      </c>
      <c r="E26" s="6">
        <v>6000</v>
      </c>
      <c r="F26" s="109"/>
      <c r="G26" s="2"/>
      <c r="H26" s="110">
        <f>SUM(E26-G26)</f>
        <v>6000</v>
      </c>
      <c r="I26" s="111" t="s">
        <v>17</v>
      </c>
      <c r="J26" s="100" t="s">
        <v>1068</v>
      </c>
      <c r="K26" s="112"/>
      <c r="L26" s="112">
        <v>45322</v>
      </c>
    </row>
    <row r="27" spans="1:12" ht="21">
      <c r="A27" s="18" t="s">
        <v>1069</v>
      </c>
      <c r="B27" s="33" t="s">
        <v>1070</v>
      </c>
      <c r="C27" s="44" t="s">
        <v>73</v>
      </c>
      <c r="D27" s="45" t="s">
        <v>1071</v>
      </c>
      <c r="E27" s="6">
        <v>9600</v>
      </c>
      <c r="F27" s="15"/>
      <c r="G27" s="2"/>
      <c r="H27" s="7">
        <f aca="true" t="shared" si="1" ref="H27:H38">SUM(E27-G27)</f>
        <v>9600</v>
      </c>
      <c r="I27" s="99" t="s">
        <v>18</v>
      </c>
      <c r="J27" s="25" t="s">
        <v>310</v>
      </c>
      <c r="K27" s="43"/>
      <c r="L27" s="13">
        <v>45331</v>
      </c>
    </row>
    <row r="28" spans="1:12" ht="21">
      <c r="A28" s="18" t="s">
        <v>1072</v>
      </c>
      <c r="B28" s="33" t="s">
        <v>1073</v>
      </c>
      <c r="C28" s="44" t="s">
        <v>1037</v>
      </c>
      <c r="D28" s="45" t="s">
        <v>1074</v>
      </c>
      <c r="E28" s="6">
        <v>48500</v>
      </c>
      <c r="F28" s="15">
        <f>SUM(E28*7/107)</f>
        <v>3172.8971962616824</v>
      </c>
      <c r="G28" s="2">
        <f>SUM(E28-F28)*1/100</f>
        <v>453.27102803738313</v>
      </c>
      <c r="H28" s="7">
        <f t="shared" si="1"/>
        <v>48046.72897196261</v>
      </c>
      <c r="I28" s="99" t="s">
        <v>14</v>
      </c>
      <c r="J28" s="25" t="s">
        <v>1075</v>
      </c>
      <c r="K28" s="35" t="s">
        <v>1076</v>
      </c>
      <c r="L28" s="13">
        <v>45331</v>
      </c>
    </row>
    <row r="29" spans="1:12" ht="21">
      <c r="A29" s="10" t="s">
        <v>1077</v>
      </c>
      <c r="B29" s="33" t="s">
        <v>1078</v>
      </c>
      <c r="C29" s="44" t="s">
        <v>1037</v>
      </c>
      <c r="D29" s="45" t="s">
        <v>1079</v>
      </c>
      <c r="E29" s="6">
        <v>16000</v>
      </c>
      <c r="F29" s="15"/>
      <c r="G29" s="2">
        <f>SUM(E29-F29)*1/100</f>
        <v>160</v>
      </c>
      <c r="H29" s="7">
        <f t="shared" si="1"/>
        <v>15840</v>
      </c>
      <c r="I29" s="99" t="s">
        <v>14</v>
      </c>
      <c r="J29" s="25" t="s">
        <v>1080</v>
      </c>
      <c r="K29" s="35"/>
      <c r="L29" s="13">
        <v>45331</v>
      </c>
    </row>
    <row r="30" spans="1:12" ht="21">
      <c r="A30" s="18" t="s">
        <v>1081</v>
      </c>
      <c r="B30" s="33" t="s">
        <v>1082</v>
      </c>
      <c r="C30" s="44" t="s">
        <v>73</v>
      </c>
      <c r="D30" s="45" t="s">
        <v>1083</v>
      </c>
      <c r="E30" s="6">
        <v>8250</v>
      </c>
      <c r="F30" s="15">
        <f>SUM(E30*7/107)</f>
        <v>539.7196261682243</v>
      </c>
      <c r="G30" s="2">
        <f>SUM(E30-F30)*1/100</f>
        <v>77.10280373831776</v>
      </c>
      <c r="H30" s="7">
        <f t="shared" si="1"/>
        <v>8172.897196261682</v>
      </c>
      <c r="I30" s="105" t="s">
        <v>14</v>
      </c>
      <c r="J30" s="34" t="s">
        <v>997</v>
      </c>
      <c r="K30" s="35" t="s">
        <v>1084</v>
      </c>
      <c r="L30" s="13">
        <v>45331</v>
      </c>
    </row>
    <row r="31" spans="1:12" ht="21">
      <c r="A31" s="18" t="s">
        <v>1085</v>
      </c>
      <c r="B31" s="33" t="s">
        <v>1086</v>
      </c>
      <c r="C31" s="44" t="s">
        <v>1087</v>
      </c>
      <c r="D31" s="45" t="s">
        <v>1067</v>
      </c>
      <c r="E31" s="6">
        <v>2250</v>
      </c>
      <c r="F31" s="15"/>
      <c r="G31" s="2"/>
      <c r="H31" s="7">
        <f t="shared" si="1"/>
        <v>2250</v>
      </c>
      <c r="I31" s="106" t="s">
        <v>18</v>
      </c>
      <c r="J31" s="34" t="s">
        <v>1088</v>
      </c>
      <c r="K31" s="35"/>
      <c r="L31" s="13">
        <v>45331</v>
      </c>
    </row>
    <row r="32" spans="1:12" ht="21">
      <c r="A32" s="18" t="s">
        <v>1089</v>
      </c>
      <c r="B32" s="33" t="s">
        <v>24</v>
      </c>
      <c r="C32" s="44" t="s">
        <v>852</v>
      </c>
      <c r="D32" s="45" t="s">
        <v>1090</v>
      </c>
      <c r="E32" s="6">
        <v>1200</v>
      </c>
      <c r="F32" s="15"/>
      <c r="G32" s="2"/>
      <c r="H32" s="7">
        <f t="shared" si="1"/>
        <v>1200</v>
      </c>
      <c r="I32" s="107" t="s">
        <v>18</v>
      </c>
      <c r="J32" s="25" t="s">
        <v>25</v>
      </c>
      <c r="K32" s="43" t="s">
        <v>1091</v>
      </c>
      <c r="L32" s="13">
        <v>45345</v>
      </c>
    </row>
    <row r="33" spans="1:12" ht="21">
      <c r="A33" s="18" t="s">
        <v>1092</v>
      </c>
      <c r="B33" s="33" t="s">
        <v>24</v>
      </c>
      <c r="C33" s="44" t="s">
        <v>73</v>
      </c>
      <c r="D33" s="45" t="s">
        <v>164</v>
      </c>
      <c r="E33" s="6">
        <v>5125</v>
      </c>
      <c r="F33" s="15"/>
      <c r="G33" s="2"/>
      <c r="H33" s="7">
        <f t="shared" si="1"/>
        <v>5125</v>
      </c>
      <c r="I33" s="113">
        <f>SUM(H32:H33)</f>
        <v>6325</v>
      </c>
      <c r="J33" s="25"/>
      <c r="K33" s="35" t="s">
        <v>1093</v>
      </c>
      <c r="L33" s="13">
        <v>45345</v>
      </c>
    </row>
    <row r="34" spans="1:12" ht="21">
      <c r="A34" s="10" t="s">
        <v>1094</v>
      </c>
      <c r="B34" s="33" t="s">
        <v>115</v>
      </c>
      <c r="C34" s="44" t="s">
        <v>58</v>
      </c>
      <c r="D34" s="45" t="s">
        <v>1095</v>
      </c>
      <c r="E34" s="6">
        <v>12760</v>
      </c>
      <c r="F34" s="15"/>
      <c r="G34" s="2">
        <f>SUM(E34-F34)*1/100</f>
        <v>127.6</v>
      </c>
      <c r="H34" s="7">
        <f>SUM(E34-G34)</f>
        <v>12632.4</v>
      </c>
      <c r="I34" s="107" t="s">
        <v>16</v>
      </c>
      <c r="J34" s="34" t="s">
        <v>105</v>
      </c>
      <c r="K34" s="35" t="s">
        <v>1096</v>
      </c>
      <c r="L34" s="13">
        <v>45345</v>
      </c>
    </row>
    <row r="35" spans="1:12" ht="21">
      <c r="A35" s="18" t="s">
        <v>1097</v>
      </c>
      <c r="B35" s="33" t="s">
        <v>1098</v>
      </c>
      <c r="C35" s="44" t="s">
        <v>1047</v>
      </c>
      <c r="D35" s="45" t="s">
        <v>1099</v>
      </c>
      <c r="E35" s="6">
        <v>7800</v>
      </c>
      <c r="F35" s="15"/>
      <c r="G35" s="2"/>
      <c r="H35" s="7">
        <f t="shared" si="1"/>
        <v>7800</v>
      </c>
      <c r="I35" s="105" t="s">
        <v>18</v>
      </c>
      <c r="J35" s="34" t="s">
        <v>134</v>
      </c>
      <c r="K35" s="35"/>
      <c r="L35" s="13">
        <v>45345</v>
      </c>
    </row>
    <row r="36" spans="1:12" ht="21">
      <c r="A36" s="18" t="s">
        <v>1100</v>
      </c>
      <c r="B36" s="33" t="s">
        <v>1101</v>
      </c>
      <c r="C36" s="44" t="s">
        <v>73</v>
      </c>
      <c r="D36" s="45" t="s">
        <v>1102</v>
      </c>
      <c r="E36" s="6">
        <v>23400</v>
      </c>
      <c r="F36" s="15">
        <f>SUM(E36*7/107)</f>
        <v>1530.8411214953271</v>
      </c>
      <c r="G36" s="2">
        <f>SUM(E36-F36)*1/100</f>
        <v>218.69158878504675</v>
      </c>
      <c r="H36" s="7">
        <f t="shared" si="1"/>
        <v>23181.30841121495</v>
      </c>
      <c r="I36" s="106" t="s">
        <v>14</v>
      </c>
      <c r="J36" s="34" t="s">
        <v>1103</v>
      </c>
      <c r="K36" s="35"/>
      <c r="L36" s="13">
        <v>45345</v>
      </c>
    </row>
    <row r="37" spans="1:12" ht="21">
      <c r="A37" s="3" t="s">
        <v>1104</v>
      </c>
      <c r="B37" s="33" t="s">
        <v>100</v>
      </c>
      <c r="C37" s="44" t="s">
        <v>73</v>
      </c>
      <c r="D37" s="45" t="s">
        <v>1105</v>
      </c>
      <c r="E37" s="6">
        <v>12000</v>
      </c>
      <c r="F37" s="15"/>
      <c r="G37" s="2">
        <f>SUM(E37-F37)*1/100</f>
        <v>120</v>
      </c>
      <c r="H37" s="7">
        <f t="shared" si="1"/>
        <v>11880</v>
      </c>
      <c r="I37" s="106" t="s">
        <v>18</v>
      </c>
      <c r="J37" s="34" t="s">
        <v>101</v>
      </c>
      <c r="K37" s="14"/>
      <c r="L37" s="13">
        <v>45345</v>
      </c>
    </row>
    <row r="38" spans="1:12" ht="21">
      <c r="A38" s="18" t="s">
        <v>1106</v>
      </c>
      <c r="B38" s="33" t="s">
        <v>173</v>
      </c>
      <c r="C38" s="44" t="s">
        <v>73</v>
      </c>
      <c r="D38" s="45" t="s">
        <v>1107</v>
      </c>
      <c r="E38" s="6">
        <v>44000</v>
      </c>
      <c r="F38" s="15">
        <f>SUM(E38*7/107)</f>
        <v>2878.504672897196</v>
      </c>
      <c r="G38" s="2">
        <v>411.22</v>
      </c>
      <c r="H38" s="7">
        <f t="shared" si="1"/>
        <v>43588.78</v>
      </c>
      <c r="I38" s="107" t="s">
        <v>37</v>
      </c>
      <c r="J38" s="99" t="s">
        <v>174</v>
      </c>
      <c r="K38" s="35" t="s">
        <v>1108</v>
      </c>
      <c r="L38" s="13">
        <v>45345</v>
      </c>
    </row>
    <row r="39" spans="1:12" s="1" customFormat="1" ht="21">
      <c r="A39" s="10" t="s">
        <v>1459</v>
      </c>
      <c r="B39" s="33" t="s">
        <v>1460</v>
      </c>
      <c r="C39" s="4" t="s">
        <v>1461</v>
      </c>
      <c r="D39" s="17" t="s">
        <v>1462</v>
      </c>
      <c r="E39" s="6">
        <v>15480</v>
      </c>
      <c r="F39" s="109"/>
      <c r="G39" s="2"/>
      <c r="H39" s="110">
        <v>5880</v>
      </c>
      <c r="I39" s="111" t="s">
        <v>14</v>
      </c>
      <c r="J39" s="100"/>
      <c r="K39" s="112"/>
      <c r="L39" s="112">
        <v>45350</v>
      </c>
    </row>
    <row r="40" spans="1:12" s="1" customFormat="1" ht="21">
      <c r="A40" s="10"/>
      <c r="B40" s="33"/>
      <c r="C40" s="4"/>
      <c r="D40" s="17"/>
      <c r="E40" s="6"/>
      <c r="F40" s="109"/>
      <c r="G40" s="2"/>
      <c r="H40" s="110">
        <v>3680</v>
      </c>
      <c r="I40" s="111" t="s">
        <v>18</v>
      </c>
      <c r="J40" s="100"/>
      <c r="K40" s="112"/>
      <c r="L40" s="112">
        <v>45350</v>
      </c>
    </row>
    <row r="41" spans="1:12" s="1" customFormat="1" ht="21">
      <c r="A41" s="10"/>
      <c r="B41" s="9"/>
      <c r="C41" s="4"/>
      <c r="D41" s="17"/>
      <c r="E41" s="6"/>
      <c r="F41" s="109"/>
      <c r="G41" s="2"/>
      <c r="H41" s="110">
        <v>5920</v>
      </c>
      <c r="I41" s="111" t="s">
        <v>16</v>
      </c>
      <c r="J41" s="154"/>
      <c r="K41" s="112"/>
      <c r="L41" s="112">
        <v>45350</v>
      </c>
    </row>
    <row r="42" spans="1:12" s="1" customFormat="1" ht="21">
      <c r="A42" s="18" t="s">
        <v>1463</v>
      </c>
      <c r="B42" s="33" t="s">
        <v>1464</v>
      </c>
      <c r="C42" s="44" t="s">
        <v>1465</v>
      </c>
      <c r="D42" s="45" t="s">
        <v>1466</v>
      </c>
      <c r="E42" s="6">
        <v>33000</v>
      </c>
      <c r="F42" s="15"/>
      <c r="G42" s="2"/>
      <c r="H42" s="7">
        <v>11000</v>
      </c>
      <c r="I42" s="107" t="s">
        <v>16</v>
      </c>
      <c r="J42" s="25" t="s">
        <v>1467</v>
      </c>
      <c r="K42" s="43"/>
      <c r="L42" s="13">
        <v>45359</v>
      </c>
    </row>
    <row r="43" spans="1:12" s="1" customFormat="1" ht="21">
      <c r="A43" s="18"/>
      <c r="B43" s="33" t="s">
        <v>1468</v>
      </c>
      <c r="C43" s="44"/>
      <c r="D43" s="45"/>
      <c r="E43" s="6"/>
      <c r="F43" s="15"/>
      <c r="G43" s="2"/>
      <c r="H43" s="7">
        <v>11000</v>
      </c>
      <c r="I43" s="105" t="s">
        <v>16</v>
      </c>
      <c r="J43" s="25" t="s">
        <v>1469</v>
      </c>
      <c r="K43" s="35"/>
      <c r="L43" s="13">
        <v>45359</v>
      </c>
    </row>
    <row r="44" spans="1:12" s="1" customFormat="1" ht="21">
      <c r="A44" s="10"/>
      <c r="B44" s="33" t="s">
        <v>26</v>
      </c>
      <c r="C44" s="44"/>
      <c r="D44" s="45"/>
      <c r="E44" s="6"/>
      <c r="F44" s="15"/>
      <c r="G44" s="2">
        <f>SUM(E44-F44)*1/100</f>
        <v>0</v>
      </c>
      <c r="H44" s="7">
        <v>11000</v>
      </c>
      <c r="I44" s="107" t="s">
        <v>17</v>
      </c>
      <c r="J44" s="34" t="s">
        <v>28</v>
      </c>
      <c r="K44" s="35"/>
      <c r="L44" s="13">
        <v>45357</v>
      </c>
    </row>
    <row r="45" spans="1:12" s="1" customFormat="1" ht="21">
      <c r="A45" s="18" t="s">
        <v>1470</v>
      </c>
      <c r="B45" s="33" t="s">
        <v>24</v>
      </c>
      <c r="C45" s="44" t="s">
        <v>789</v>
      </c>
      <c r="D45" s="45" t="s">
        <v>1471</v>
      </c>
      <c r="E45" s="6">
        <v>1000</v>
      </c>
      <c r="F45" s="15"/>
      <c r="G45" s="2"/>
      <c r="H45" s="7">
        <f aca="true" t="shared" si="2" ref="H45:H50">SUM(E45-G45)</f>
        <v>1000</v>
      </c>
      <c r="I45" s="99" t="s">
        <v>18</v>
      </c>
      <c r="J45" s="99" t="s">
        <v>25</v>
      </c>
      <c r="K45" s="35" t="s">
        <v>1472</v>
      </c>
      <c r="L45" s="13">
        <v>45363</v>
      </c>
    </row>
    <row r="46" spans="1:12" ht="21">
      <c r="A46" s="18" t="s">
        <v>1473</v>
      </c>
      <c r="B46" s="33" t="s">
        <v>24</v>
      </c>
      <c r="C46" s="44" t="s">
        <v>73</v>
      </c>
      <c r="D46" s="45" t="s">
        <v>1471</v>
      </c>
      <c r="E46" s="27">
        <v>5000</v>
      </c>
      <c r="F46" s="15"/>
      <c r="G46" s="2"/>
      <c r="H46" s="7">
        <f t="shared" si="2"/>
        <v>5000</v>
      </c>
      <c r="I46" s="101">
        <f>SUM(H45:H46)</f>
        <v>6000</v>
      </c>
      <c r="J46" s="25"/>
      <c r="K46" s="35" t="s">
        <v>1474</v>
      </c>
      <c r="L46" s="13">
        <v>45363</v>
      </c>
    </row>
    <row r="47" spans="1:12" ht="21">
      <c r="A47" s="18" t="s">
        <v>1475</v>
      </c>
      <c r="B47" s="33" t="s">
        <v>1476</v>
      </c>
      <c r="C47" s="44" t="s">
        <v>73</v>
      </c>
      <c r="D47" s="45" t="s">
        <v>1477</v>
      </c>
      <c r="E47" s="27">
        <v>158730</v>
      </c>
      <c r="F47" s="15">
        <f>SUM(E47*7/107)</f>
        <v>10384.205607476635</v>
      </c>
      <c r="G47" s="2">
        <f>SUM(E47-F47)*1/100</f>
        <v>1483.4579439252336</v>
      </c>
      <c r="H47" s="7">
        <f t="shared" si="2"/>
        <v>157246.54205607477</v>
      </c>
      <c r="I47" s="99" t="s">
        <v>14</v>
      </c>
      <c r="J47" s="99" t="s">
        <v>997</v>
      </c>
      <c r="K47" s="35" t="s">
        <v>1478</v>
      </c>
      <c r="L47" s="13">
        <v>45363</v>
      </c>
    </row>
    <row r="48" spans="1:12" ht="21">
      <c r="A48" s="10" t="s">
        <v>1479</v>
      </c>
      <c r="B48" s="33" t="s">
        <v>1480</v>
      </c>
      <c r="C48" s="44" t="s">
        <v>1481</v>
      </c>
      <c r="D48" s="45" t="s">
        <v>1022</v>
      </c>
      <c r="E48" s="6">
        <v>11100</v>
      </c>
      <c r="F48" s="15"/>
      <c r="G48" s="2">
        <f>SUM(E48-F48)*1/100</f>
        <v>111</v>
      </c>
      <c r="H48" s="7">
        <f t="shared" si="2"/>
        <v>10989</v>
      </c>
      <c r="I48" s="99" t="s">
        <v>18</v>
      </c>
      <c r="J48" s="99" t="s">
        <v>1023</v>
      </c>
      <c r="K48" s="35"/>
      <c r="L48" s="13">
        <v>45363</v>
      </c>
    </row>
    <row r="49" spans="1:12" ht="21">
      <c r="A49" s="10" t="s">
        <v>1482</v>
      </c>
      <c r="B49" s="33" t="s">
        <v>173</v>
      </c>
      <c r="C49" s="44" t="s">
        <v>1066</v>
      </c>
      <c r="D49" s="45" t="s">
        <v>1483</v>
      </c>
      <c r="E49" s="6">
        <v>41300</v>
      </c>
      <c r="F49" s="15">
        <f>SUM(E49*7/107)</f>
        <v>2701.8691588785045</v>
      </c>
      <c r="G49" s="2">
        <f>SUM(E49-F49)*1/100</f>
        <v>385.9813084112149</v>
      </c>
      <c r="H49" s="7">
        <f t="shared" si="2"/>
        <v>40914.01869158878</v>
      </c>
      <c r="I49" s="99" t="s">
        <v>37</v>
      </c>
      <c r="J49" s="99" t="s">
        <v>174</v>
      </c>
      <c r="K49" s="108" t="s">
        <v>1484</v>
      </c>
      <c r="L49" s="13">
        <v>45363</v>
      </c>
    </row>
    <row r="50" spans="1:12" ht="21">
      <c r="A50" s="18" t="s">
        <v>1485</v>
      </c>
      <c r="B50" s="97" t="s">
        <v>65</v>
      </c>
      <c r="C50" s="4" t="s">
        <v>1486</v>
      </c>
      <c r="D50" s="17" t="s">
        <v>1487</v>
      </c>
      <c r="E50" s="8">
        <v>3750</v>
      </c>
      <c r="F50" s="15"/>
      <c r="G50" s="2"/>
      <c r="H50" s="7">
        <f t="shared" si="2"/>
        <v>3750</v>
      </c>
      <c r="I50" s="98" t="s">
        <v>17</v>
      </c>
      <c r="J50" s="99" t="s">
        <v>36</v>
      </c>
      <c r="K50" s="100" t="s">
        <v>1488</v>
      </c>
      <c r="L50" s="13">
        <v>45359</v>
      </c>
    </row>
    <row r="51" spans="1:12" ht="21">
      <c r="A51" s="3" t="s">
        <v>1489</v>
      </c>
      <c r="B51" s="97" t="s">
        <v>1490</v>
      </c>
      <c r="C51" s="143" t="s">
        <v>1491</v>
      </c>
      <c r="D51" s="17" t="s">
        <v>1492</v>
      </c>
      <c r="E51" s="6">
        <v>3600</v>
      </c>
      <c r="F51" s="15"/>
      <c r="G51" s="2"/>
      <c r="H51" s="7">
        <v>1800</v>
      </c>
      <c r="I51" s="98" t="s">
        <v>17</v>
      </c>
      <c r="J51" s="99" t="s">
        <v>1493</v>
      </c>
      <c r="K51" s="160"/>
      <c r="L51" s="13">
        <v>45359</v>
      </c>
    </row>
    <row r="52" spans="1:12" ht="21">
      <c r="A52" s="18"/>
      <c r="B52" s="9" t="s">
        <v>1494</v>
      </c>
      <c r="C52" s="4"/>
      <c r="D52" s="5"/>
      <c r="E52" s="6"/>
      <c r="F52" s="15">
        <f>SUM(E52*7/107)</f>
        <v>0</v>
      </c>
      <c r="G52" s="2">
        <f>SUM(E52-F52)*1/100</f>
        <v>0</v>
      </c>
      <c r="H52" s="7">
        <v>1800</v>
      </c>
      <c r="I52" s="98" t="s">
        <v>18</v>
      </c>
      <c r="J52" s="11" t="s">
        <v>1495</v>
      </c>
      <c r="K52" s="161"/>
      <c r="L52" s="13">
        <v>45363</v>
      </c>
    </row>
    <row r="53" spans="1:12" s="1" customFormat="1" ht="21">
      <c r="A53" s="18" t="s">
        <v>1528</v>
      </c>
      <c r="B53" s="33" t="s">
        <v>1073</v>
      </c>
      <c r="C53" s="44" t="s">
        <v>1037</v>
      </c>
      <c r="D53" s="45" t="s">
        <v>1529</v>
      </c>
      <c r="E53" s="6">
        <v>40392.5</v>
      </c>
      <c r="F53" s="15">
        <f>SUM(E53*7/107)</f>
        <v>2642.5</v>
      </c>
      <c r="G53" s="2">
        <f>SUM(E53-F53)*1/100</f>
        <v>377.5</v>
      </c>
      <c r="H53" s="7">
        <f aca="true" t="shared" si="3" ref="H53:H65">SUM(E53-G53)</f>
        <v>40015</v>
      </c>
      <c r="I53" s="107" t="s">
        <v>14</v>
      </c>
      <c r="J53" s="25" t="s">
        <v>1075</v>
      </c>
      <c r="K53" s="43" t="s">
        <v>1530</v>
      </c>
      <c r="L53" s="13">
        <v>45370</v>
      </c>
    </row>
    <row r="54" spans="1:12" s="1" customFormat="1" ht="21">
      <c r="A54" s="18" t="s">
        <v>1531</v>
      </c>
      <c r="B54" s="33" t="s">
        <v>1532</v>
      </c>
      <c r="C54" s="44" t="s">
        <v>800</v>
      </c>
      <c r="D54" s="45" t="s">
        <v>1533</v>
      </c>
      <c r="E54" s="6">
        <v>22000</v>
      </c>
      <c r="F54" s="15"/>
      <c r="G54" s="2">
        <f>SUM(E54-F54)*1/100</f>
        <v>220</v>
      </c>
      <c r="H54" s="7">
        <f t="shared" si="3"/>
        <v>21780</v>
      </c>
      <c r="I54" s="105" t="s">
        <v>16</v>
      </c>
      <c r="J54" s="25" t="s">
        <v>1534</v>
      </c>
      <c r="K54" s="43" t="s">
        <v>1535</v>
      </c>
      <c r="L54" s="13">
        <v>45370</v>
      </c>
    </row>
    <row r="55" spans="1:12" s="1" customFormat="1" ht="21">
      <c r="A55" s="10" t="s">
        <v>1536</v>
      </c>
      <c r="B55" s="33" t="s">
        <v>1537</v>
      </c>
      <c r="C55" s="44" t="s">
        <v>1037</v>
      </c>
      <c r="D55" s="45" t="s">
        <v>1538</v>
      </c>
      <c r="E55" s="6">
        <v>5700</v>
      </c>
      <c r="F55" s="15"/>
      <c r="G55" s="2"/>
      <c r="H55" s="7">
        <f t="shared" si="3"/>
        <v>5700</v>
      </c>
      <c r="I55" s="107" t="s">
        <v>14</v>
      </c>
      <c r="J55" s="34" t="s">
        <v>1539</v>
      </c>
      <c r="K55" s="35"/>
      <c r="L55" s="13">
        <v>45370</v>
      </c>
    </row>
    <row r="56" spans="1:12" s="1" customFormat="1" ht="21">
      <c r="A56" s="18" t="s">
        <v>1540</v>
      </c>
      <c r="B56" s="33" t="s">
        <v>1541</v>
      </c>
      <c r="C56" s="44" t="s">
        <v>1037</v>
      </c>
      <c r="D56" s="45" t="s">
        <v>1542</v>
      </c>
      <c r="E56" s="6">
        <v>10500</v>
      </c>
      <c r="F56" s="15"/>
      <c r="G56" s="2">
        <f>SUM(E56-F56)*1/100</f>
        <v>105</v>
      </c>
      <c r="H56" s="7">
        <f t="shared" si="3"/>
        <v>10395</v>
      </c>
      <c r="I56" s="105" t="s">
        <v>14</v>
      </c>
      <c r="J56" s="34" t="s">
        <v>1543</v>
      </c>
      <c r="K56" s="35"/>
      <c r="L56" s="13">
        <v>45370</v>
      </c>
    </row>
    <row r="57" spans="1:12" s="1" customFormat="1" ht="21">
      <c r="A57" s="18" t="s">
        <v>1544</v>
      </c>
      <c r="B57" s="33" t="s">
        <v>1545</v>
      </c>
      <c r="C57" s="44" t="s">
        <v>1030</v>
      </c>
      <c r="D57" s="45" t="s">
        <v>1546</v>
      </c>
      <c r="E57" s="6">
        <v>41000</v>
      </c>
      <c r="F57" s="15"/>
      <c r="G57" s="2">
        <f>SUM(E57-F57)*1/100</f>
        <v>410</v>
      </c>
      <c r="H57" s="7">
        <f t="shared" si="3"/>
        <v>40590</v>
      </c>
      <c r="I57" s="46" t="s">
        <v>18</v>
      </c>
      <c r="J57" s="34" t="s">
        <v>1043</v>
      </c>
      <c r="K57" s="35" t="s">
        <v>1547</v>
      </c>
      <c r="L57" s="13">
        <v>45370</v>
      </c>
    </row>
    <row r="58" spans="1:12" s="1" customFormat="1" ht="21">
      <c r="A58" s="169" t="s">
        <v>1548</v>
      </c>
      <c r="B58" s="33" t="s">
        <v>173</v>
      </c>
      <c r="C58" s="44" t="s">
        <v>1047</v>
      </c>
      <c r="D58" s="45" t="s">
        <v>1549</v>
      </c>
      <c r="E58" s="48">
        <v>31500</v>
      </c>
      <c r="F58" s="158">
        <f>SUM(E58*7/107)</f>
        <v>2060.7476635514017</v>
      </c>
      <c r="G58" s="159">
        <f>SUM(E58-F58)*1/100</f>
        <v>294.39252336448595</v>
      </c>
      <c r="H58" s="62">
        <f t="shared" si="3"/>
        <v>31205.607476635512</v>
      </c>
      <c r="I58" s="98" t="s">
        <v>37</v>
      </c>
      <c r="J58" s="34" t="s">
        <v>174</v>
      </c>
      <c r="K58" s="170" t="s">
        <v>1550</v>
      </c>
      <c r="L58" s="50">
        <v>45370</v>
      </c>
    </row>
    <row r="59" spans="1:12" s="1" customFormat="1" ht="21">
      <c r="A59" s="18" t="s">
        <v>1544</v>
      </c>
      <c r="B59" s="33" t="s">
        <v>65</v>
      </c>
      <c r="C59" s="44" t="s">
        <v>1030</v>
      </c>
      <c r="D59" s="45" t="s">
        <v>1031</v>
      </c>
      <c r="E59" s="6">
        <v>2829</v>
      </c>
      <c r="F59" s="15"/>
      <c r="G59" s="2"/>
      <c r="H59" s="7">
        <f t="shared" si="3"/>
        <v>2829</v>
      </c>
      <c r="I59" s="99" t="s">
        <v>17</v>
      </c>
      <c r="J59" s="99" t="s">
        <v>36</v>
      </c>
      <c r="K59" s="35" t="s">
        <v>1551</v>
      </c>
      <c r="L59" s="13">
        <v>45366</v>
      </c>
    </row>
    <row r="60" spans="1:12" s="1" customFormat="1" ht="21">
      <c r="A60" s="18" t="s">
        <v>1552</v>
      </c>
      <c r="B60" s="33" t="s">
        <v>1553</v>
      </c>
      <c r="C60" s="44" t="s">
        <v>132</v>
      </c>
      <c r="D60" s="45" t="s">
        <v>1554</v>
      </c>
      <c r="E60" s="6">
        <v>179</v>
      </c>
      <c r="F60" s="15"/>
      <c r="G60" s="2"/>
      <c r="H60" s="7">
        <f t="shared" si="3"/>
        <v>179</v>
      </c>
      <c r="I60" s="107" t="s">
        <v>17</v>
      </c>
      <c r="J60" s="25" t="s">
        <v>1555</v>
      </c>
      <c r="K60" s="43"/>
      <c r="L60" s="13">
        <v>45378</v>
      </c>
    </row>
    <row r="61" spans="1:12" s="1" customFormat="1" ht="21">
      <c r="A61" s="18" t="s">
        <v>1556</v>
      </c>
      <c r="B61" s="33" t="s">
        <v>1557</v>
      </c>
      <c r="C61" s="44" t="s">
        <v>789</v>
      </c>
      <c r="D61" s="45" t="s">
        <v>1558</v>
      </c>
      <c r="E61" s="6">
        <v>7000</v>
      </c>
      <c r="F61" s="15"/>
      <c r="G61" s="2"/>
      <c r="H61" s="7">
        <f t="shared" si="3"/>
        <v>7000</v>
      </c>
      <c r="I61" s="107" t="s">
        <v>17</v>
      </c>
      <c r="J61" s="25" t="s">
        <v>1559</v>
      </c>
      <c r="K61" s="43"/>
      <c r="L61" s="13">
        <v>45378</v>
      </c>
    </row>
    <row r="62" spans="1:12" s="1" customFormat="1" ht="21">
      <c r="A62" s="18" t="s">
        <v>1560</v>
      </c>
      <c r="B62" s="33" t="s">
        <v>1561</v>
      </c>
      <c r="C62" s="44" t="s">
        <v>1562</v>
      </c>
      <c r="D62" s="45" t="s">
        <v>1563</v>
      </c>
      <c r="E62" s="6">
        <v>5000</v>
      </c>
      <c r="F62" s="15"/>
      <c r="G62" s="2"/>
      <c r="H62" s="7">
        <f t="shared" si="3"/>
        <v>5000</v>
      </c>
      <c r="I62" s="99" t="s">
        <v>14</v>
      </c>
      <c r="J62" s="99" t="s">
        <v>1564</v>
      </c>
      <c r="K62" s="35"/>
      <c r="L62" s="13">
        <v>45380</v>
      </c>
    </row>
    <row r="63" spans="1:12" s="1" customFormat="1" ht="21">
      <c r="A63" s="18" t="s">
        <v>1565</v>
      </c>
      <c r="B63" s="33" t="s">
        <v>1566</v>
      </c>
      <c r="C63" s="44" t="s">
        <v>1567</v>
      </c>
      <c r="D63" s="45" t="s">
        <v>1568</v>
      </c>
      <c r="E63" s="27">
        <v>8346</v>
      </c>
      <c r="F63" s="15">
        <f>SUM(E63*7/107)</f>
        <v>546</v>
      </c>
      <c r="G63" s="2">
        <f>SUM(E63-F63)*1/100</f>
        <v>78</v>
      </c>
      <c r="H63" s="7">
        <f t="shared" si="3"/>
        <v>8268</v>
      </c>
      <c r="I63" s="101" t="s">
        <v>15</v>
      </c>
      <c r="J63" s="25" t="s">
        <v>1569</v>
      </c>
      <c r="K63" s="35" t="s">
        <v>1570</v>
      </c>
      <c r="L63" s="13">
        <v>45380</v>
      </c>
    </row>
    <row r="64" spans="1:12" s="1" customFormat="1" ht="21">
      <c r="A64" s="18" t="s">
        <v>1571</v>
      </c>
      <c r="B64" s="33" t="s">
        <v>1572</v>
      </c>
      <c r="C64" s="44" t="s">
        <v>1030</v>
      </c>
      <c r="D64" s="45" t="s">
        <v>1573</v>
      </c>
      <c r="E64" s="27">
        <v>54375</v>
      </c>
      <c r="F64" s="15"/>
      <c r="G64" s="2">
        <f>SUM(E64-F64)*1/100</f>
        <v>543.75</v>
      </c>
      <c r="H64" s="7">
        <f t="shared" si="3"/>
        <v>53831.25</v>
      </c>
      <c r="I64" s="99" t="s">
        <v>16</v>
      </c>
      <c r="J64" s="99" t="s">
        <v>1574</v>
      </c>
      <c r="K64" s="35" t="s">
        <v>1575</v>
      </c>
      <c r="L64" s="13">
        <v>45380</v>
      </c>
    </row>
    <row r="65" spans="1:12" s="1" customFormat="1" ht="21">
      <c r="A65" s="18" t="s">
        <v>1556</v>
      </c>
      <c r="B65" s="33" t="s">
        <v>40</v>
      </c>
      <c r="C65" s="44" t="s">
        <v>1576</v>
      </c>
      <c r="D65" s="45" t="s">
        <v>1577</v>
      </c>
      <c r="E65" s="6">
        <v>1200</v>
      </c>
      <c r="F65" s="15"/>
      <c r="G65" s="2"/>
      <c r="H65" s="7">
        <f t="shared" si="3"/>
        <v>1200</v>
      </c>
      <c r="I65" s="99" t="s">
        <v>18</v>
      </c>
      <c r="J65" s="99" t="s">
        <v>25</v>
      </c>
      <c r="K65" s="35" t="s">
        <v>1578</v>
      </c>
      <c r="L65" s="13">
        <v>45380</v>
      </c>
    </row>
    <row r="66" spans="1:12" s="1" customFormat="1" ht="21">
      <c r="A66" s="10" t="s">
        <v>1579</v>
      </c>
      <c r="B66" s="33" t="s">
        <v>1580</v>
      </c>
      <c r="C66" s="44" t="s">
        <v>1461</v>
      </c>
      <c r="D66" s="45" t="s">
        <v>1581</v>
      </c>
      <c r="E66" s="6">
        <v>4500</v>
      </c>
      <c r="F66" s="15"/>
      <c r="G66" s="2"/>
      <c r="H66" s="7">
        <v>2100</v>
      </c>
      <c r="I66" s="99" t="s">
        <v>16</v>
      </c>
      <c r="J66" s="99" t="s">
        <v>1582</v>
      </c>
      <c r="K66" s="108"/>
      <c r="L66" s="13">
        <v>45380</v>
      </c>
    </row>
    <row r="67" spans="1:12" s="1" customFormat="1" ht="21">
      <c r="A67" s="3"/>
      <c r="B67" s="33" t="s">
        <v>1583</v>
      </c>
      <c r="C67" s="44"/>
      <c r="D67" s="45"/>
      <c r="E67" s="6"/>
      <c r="F67" s="15"/>
      <c r="G67" s="2"/>
      <c r="H67" s="7">
        <v>2400</v>
      </c>
      <c r="I67" s="99" t="s">
        <v>18</v>
      </c>
      <c r="J67" s="99" t="s">
        <v>1584</v>
      </c>
      <c r="K67" s="14"/>
      <c r="L67" s="13">
        <v>45380</v>
      </c>
    </row>
    <row r="68" spans="1:12" s="164" customFormat="1" ht="21">
      <c r="A68" s="51"/>
      <c r="B68" s="162"/>
      <c r="C68" s="53"/>
      <c r="D68" s="54"/>
      <c r="E68" s="55"/>
      <c r="F68" s="56"/>
      <c r="G68" s="57"/>
      <c r="H68" s="58"/>
      <c r="I68" s="103"/>
      <c r="J68" s="163"/>
      <c r="K68" s="74"/>
      <c r="L68" s="61"/>
    </row>
    <row r="69" spans="1:12" s="168" customFormat="1" ht="21">
      <c r="A69" s="47"/>
      <c r="B69" s="165"/>
      <c r="C69" s="44"/>
      <c r="D69" s="45"/>
      <c r="E69" s="48"/>
      <c r="F69" s="158"/>
      <c r="G69" s="159"/>
      <c r="H69" s="62"/>
      <c r="I69" s="166"/>
      <c r="J69" s="167"/>
      <c r="K69" s="49"/>
      <c r="L69" s="50"/>
    </row>
    <row r="70" spans="1:12" s="168" customFormat="1" ht="21">
      <c r="A70" s="47"/>
      <c r="B70" s="165"/>
      <c r="C70" s="44"/>
      <c r="D70" s="45"/>
      <c r="E70" s="48"/>
      <c r="F70" s="158"/>
      <c r="G70" s="159"/>
      <c r="H70" s="62"/>
      <c r="I70" s="166"/>
      <c r="J70" s="167"/>
      <c r="K70" s="49"/>
      <c r="L70" s="50"/>
    </row>
    <row r="71" spans="1:12" ht="23.25">
      <c r="A71" s="10" t="s">
        <v>1116</v>
      </c>
      <c r="B71" s="9" t="s">
        <v>24</v>
      </c>
      <c r="C71" s="44" t="s">
        <v>58</v>
      </c>
      <c r="D71" s="12" t="s">
        <v>1117</v>
      </c>
      <c r="E71" s="6">
        <v>1520</v>
      </c>
      <c r="F71" s="15"/>
      <c r="G71" s="2"/>
      <c r="H71" s="7">
        <f aca="true" t="shared" si="4" ref="H71:H82">SUM(E71-G71)</f>
        <v>1520</v>
      </c>
      <c r="I71" s="25" t="s">
        <v>18</v>
      </c>
      <c r="J71" s="114" t="s">
        <v>25</v>
      </c>
      <c r="K71" s="115" t="s">
        <v>1118</v>
      </c>
      <c r="L71" s="13">
        <v>45253</v>
      </c>
    </row>
    <row r="72" spans="1:12" ht="23.25">
      <c r="A72" s="10" t="s">
        <v>1119</v>
      </c>
      <c r="B72" s="9" t="s">
        <v>1120</v>
      </c>
      <c r="C72" s="44" t="s">
        <v>58</v>
      </c>
      <c r="D72" s="12" t="s">
        <v>1115</v>
      </c>
      <c r="E72" s="6">
        <v>3260</v>
      </c>
      <c r="F72" s="15">
        <f>SUM(E72*7/107)</f>
        <v>213.2710280373832</v>
      </c>
      <c r="G72" s="2">
        <f>SUM(E72-F72)*1/100</f>
        <v>30.46728971962617</v>
      </c>
      <c r="H72" s="7">
        <f t="shared" si="4"/>
        <v>3229.532710280374</v>
      </c>
      <c r="I72" s="25" t="s">
        <v>18</v>
      </c>
      <c r="J72" s="114" t="s">
        <v>1121</v>
      </c>
      <c r="K72" s="125" t="s">
        <v>1122</v>
      </c>
      <c r="L72" s="13">
        <v>45253</v>
      </c>
    </row>
    <row r="73" spans="1:12" ht="21">
      <c r="A73" s="28" t="s">
        <v>1123</v>
      </c>
      <c r="B73" s="117" t="s">
        <v>26</v>
      </c>
      <c r="C73" s="4" t="s">
        <v>1124</v>
      </c>
      <c r="D73" s="12" t="s">
        <v>1125</v>
      </c>
      <c r="E73" s="6">
        <v>253000</v>
      </c>
      <c r="F73" s="126"/>
      <c r="G73" s="126"/>
      <c r="H73" s="7">
        <f t="shared" si="4"/>
        <v>253000</v>
      </c>
      <c r="I73" s="11" t="s">
        <v>17</v>
      </c>
      <c r="J73" s="20" t="s">
        <v>28</v>
      </c>
      <c r="K73" s="116"/>
      <c r="L73" s="116">
        <v>45253</v>
      </c>
    </row>
    <row r="74" spans="1:12" ht="21">
      <c r="A74" s="28" t="s">
        <v>1126</v>
      </c>
      <c r="B74" s="117" t="s">
        <v>1127</v>
      </c>
      <c r="C74" s="4" t="s">
        <v>1124</v>
      </c>
      <c r="D74" s="12" t="s">
        <v>1128</v>
      </c>
      <c r="E74" s="6">
        <v>552000</v>
      </c>
      <c r="F74" s="126"/>
      <c r="G74" s="126"/>
      <c r="H74" s="7">
        <f t="shared" si="4"/>
        <v>552000</v>
      </c>
      <c r="I74" s="11" t="s">
        <v>17</v>
      </c>
      <c r="J74" s="20"/>
      <c r="K74" s="116"/>
      <c r="L74" s="116">
        <v>45264</v>
      </c>
    </row>
    <row r="75" spans="1:12" ht="23.25">
      <c r="A75" s="28" t="s">
        <v>1129</v>
      </c>
      <c r="B75" s="127" t="s">
        <v>1130</v>
      </c>
      <c r="C75" s="4" t="s">
        <v>1131</v>
      </c>
      <c r="D75" s="12" t="s">
        <v>1132</v>
      </c>
      <c r="E75" s="128">
        <v>21250</v>
      </c>
      <c r="F75" s="129"/>
      <c r="G75" s="130"/>
      <c r="H75" s="130">
        <f t="shared" si="4"/>
        <v>21250</v>
      </c>
      <c r="I75" s="11" t="s">
        <v>17</v>
      </c>
      <c r="J75" s="114" t="s">
        <v>1133</v>
      </c>
      <c r="K75" s="120"/>
      <c r="L75" s="120">
        <v>45261</v>
      </c>
    </row>
    <row r="76" spans="1:12" ht="23.25">
      <c r="A76" s="20" t="s">
        <v>1134</v>
      </c>
      <c r="B76" s="131" t="s">
        <v>1135</v>
      </c>
      <c r="C76" s="4" t="s">
        <v>1131</v>
      </c>
      <c r="D76" s="12" t="s">
        <v>1136</v>
      </c>
      <c r="E76" s="132">
        <v>2500</v>
      </c>
      <c r="F76" s="133"/>
      <c r="G76" s="133"/>
      <c r="H76" s="130">
        <f t="shared" si="4"/>
        <v>2500</v>
      </c>
      <c r="I76" s="11" t="s">
        <v>17</v>
      </c>
      <c r="J76" s="114" t="s">
        <v>1137</v>
      </c>
      <c r="K76" s="120"/>
      <c r="L76" s="120">
        <v>45261</v>
      </c>
    </row>
    <row r="77" spans="1:12" ht="23.25">
      <c r="A77" s="20" t="s">
        <v>1138</v>
      </c>
      <c r="B77" s="127" t="s">
        <v>1130</v>
      </c>
      <c r="C77" s="4" t="s">
        <v>1131</v>
      </c>
      <c r="D77" s="12" t="s">
        <v>1132</v>
      </c>
      <c r="E77" s="134">
        <v>19550</v>
      </c>
      <c r="F77" s="129"/>
      <c r="G77" s="130"/>
      <c r="H77" s="130">
        <f t="shared" si="4"/>
        <v>19550</v>
      </c>
      <c r="I77" s="11" t="s">
        <v>17</v>
      </c>
      <c r="J77" s="114" t="s">
        <v>1133</v>
      </c>
      <c r="K77" s="120"/>
      <c r="L77" s="120">
        <v>45261</v>
      </c>
    </row>
    <row r="78" spans="1:12" ht="23.25">
      <c r="A78" s="28" t="s">
        <v>1139</v>
      </c>
      <c r="B78" s="131" t="s">
        <v>1135</v>
      </c>
      <c r="C78" s="4" t="s">
        <v>1131</v>
      </c>
      <c r="D78" s="12" t="s">
        <v>1136</v>
      </c>
      <c r="E78" s="128">
        <v>2300</v>
      </c>
      <c r="F78" s="129"/>
      <c r="G78" s="130"/>
      <c r="H78" s="130">
        <f t="shared" si="4"/>
        <v>2300</v>
      </c>
      <c r="I78" s="11" t="s">
        <v>17</v>
      </c>
      <c r="J78" s="114" t="s">
        <v>1137</v>
      </c>
      <c r="K78" s="120"/>
      <c r="L78" s="120">
        <v>45261</v>
      </c>
    </row>
    <row r="79" spans="1:12" ht="23.25">
      <c r="A79" s="28" t="s">
        <v>1140</v>
      </c>
      <c r="B79" s="127" t="s">
        <v>1141</v>
      </c>
      <c r="C79" s="4" t="s">
        <v>1142</v>
      </c>
      <c r="D79" s="12" t="s">
        <v>1143</v>
      </c>
      <c r="E79" s="128">
        <v>126000</v>
      </c>
      <c r="F79" s="129"/>
      <c r="G79" s="130"/>
      <c r="H79" s="130">
        <f t="shared" si="4"/>
        <v>126000</v>
      </c>
      <c r="I79" s="11" t="s">
        <v>17</v>
      </c>
      <c r="J79" s="114" t="s">
        <v>1144</v>
      </c>
      <c r="K79" s="120"/>
      <c r="L79" s="120">
        <v>45261</v>
      </c>
    </row>
    <row r="80" spans="1:12" ht="23.25">
      <c r="A80" s="28" t="s">
        <v>1145</v>
      </c>
      <c r="B80" s="127" t="s">
        <v>1141</v>
      </c>
      <c r="C80" s="4" t="s">
        <v>1142</v>
      </c>
      <c r="D80" s="12" t="s">
        <v>1143</v>
      </c>
      <c r="E80" s="134">
        <v>7000</v>
      </c>
      <c r="F80" s="129"/>
      <c r="G80" s="130"/>
      <c r="H80" s="130">
        <f t="shared" si="4"/>
        <v>7000</v>
      </c>
      <c r="I80" s="11" t="s">
        <v>17</v>
      </c>
      <c r="J80" s="114" t="s">
        <v>1144</v>
      </c>
      <c r="K80" s="120"/>
      <c r="L80" s="120">
        <v>45261</v>
      </c>
    </row>
    <row r="81" spans="1:12" ht="21">
      <c r="A81" s="28" t="s">
        <v>1126</v>
      </c>
      <c r="B81" s="117" t="s">
        <v>1127</v>
      </c>
      <c r="C81" s="4" t="s">
        <v>1124</v>
      </c>
      <c r="D81" s="12" t="s">
        <v>1128</v>
      </c>
      <c r="E81" s="6">
        <v>552000</v>
      </c>
      <c r="F81" s="126"/>
      <c r="G81" s="126"/>
      <c r="H81" s="7">
        <f t="shared" si="4"/>
        <v>552000</v>
      </c>
      <c r="I81" s="11" t="s">
        <v>17</v>
      </c>
      <c r="J81" s="20"/>
      <c r="K81" s="116"/>
      <c r="L81" s="116">
        <v>45264</v>
      </c>
    </row>
    <row r="82" spans="1:12" ht="23.25">
      <c r="A82" s="18" t="s">
        <v>1146</v>
      </c>
      <c r="B82" s="9" t="s">
        <v>1114</v>
      </c>
      <c r="C82" s="44" t="s">
        <v>1034</v>
      </c>
      <c r="D82" s="76" t="s">
        <v>1147</v>
      </c>
      <c r="E82" s="6">
        <v>19934</v>
      </c>
      <c r="F82" s="15"/>
      <c r="G82" s="2"/>
      <c r="H82" s="7">
        <f t="shared" si="4"/>
        <v>19934</v>
      </c>
      <c r="I82" s="123" t="s">
        <v>17</v>
      </c>
      <c r="J82" s="124" t="s">
        <v>36</v>
      </c>
      <c r="K82" s="125" t="s">
        <v>1148</v>
      </c>
      <c r="L82" s="13">
        <v>45268</v>
      </c>
    </row>
    <row r="83" spans="1:12" ht="23.25">
      <c r="A83" s="10" t="s">
        <v>1149</v>
      </c>
      <c r="B83" s="9" t="s">
        <v>1114</v>
      </c>
      <c r="C83" s="44" t="s">
        <v>1034</v>
      </c>
      <c r="D83" s="76" t="s">
        <v>1147</v>
      </c>
      <c r="E83" s="6">
        <v>10910</v>
      </c>
      <c r="F83" s="15"/>
      <c r="G83" s="2"/>
      <c r="H83" s="7">
        <f aca="true" t="shared" si="5" ref="H83:H114">SUM(E83-G83)</f>
        <v>10910</v>
      </c>
      <c r="I83" s="123" t="s">
        <v>17</v>
      </c>
      <c r="J83" s="124" t="s">
        <v>36</v>
      </c>
      <c r="K83" s="115" t="s">
        <v>1150</v>
      </c>
      <c r="L83" s="13">
        <v>45268</v>
      </c>
    </row>
    <row r="84" spans="1:12" ht="23.25">
      <c r="A84" s="10" t="s">
        <v>1151</v>
      </c>
      <c r="B84" s="9" t="s">
        <v>1112</v>
      </c>
      <c r="C84" s="44" t="s">
        <v>99</v>
      </c>
      <c r="D84" s="12" t="s">
        <v>1152</v>
      </c>
      <c r="E84" s="6">
        <v>1000</v>
      </c>
      <c r="F84" s="15"/>
      <c r="G84" s="2"/>
      <c r="H84" s="7">
        <f t="shared" si="5"/>
        <v>1000</v>
      </c>
      <c r="I84" s="123" t="s">
        <v>17</v>
      </c>
      <c r="J84" s="114" t="s">
        <v>1113</v>
      </c>
      <c r="K84" s="125"/>
      <c r="L84" s="13">
        <v>45268</v>
      </c>
    </row>
    <row r="85" spans="1:12" ht="23.25">
      <c r="A85" s="10" t="s">
        <v>1153</v>
      </c>
      <c r="B85" s="9" t="s">
        <v>22</v>
      </c>
      <c r="C85" s="4" t="s">
        <v>1034</v>
      </c>
      <c r="D85" s="12" t="s">
        <v>43</v>
      </c>
      <c r="E85" s="6">
        <v>4156</v>
      </c>
      <c r="F85" s="15"/>
      <c r="G85" s="2"/>
      <c r="H85" s="7">
        <f t="shared" si="5"/>
        <v>4156</v>
      </c>
      <c r="I85" s="11" t="s">
        <v>16</v>
      </c>
      <c r="J85" s="114" t="s">
        <v>23</v>
      </c>
      <c r="K85" s="115" t="s">
        <v>1154</v>
      </c>
      <c r="L85" s="116">
        <v>45273</v>
      </c>
    </row>
    <row r="86" spans="1:12" ht="23.25">
      <c r="A86" s="28" t="s">
        <v>1155</v>
      </c>
      <c r="B86" s="127" t="s">
        <v>1156</v>
      </c>
      <c r="C86" s="4" t="s">
        <v>1157</v>
      </c>
      <c r="D86" s="12" t="s">
        <v>1158</v>
      </c>
      <c r="E86" s="6">
        <v>110000</v>
      </c>
      <c r="F86" s="118"/>
      <c r="G86" s="119"/>
      <c r="H86" s="119">
        <f t="shared" si="5"/>
        <v>110000</v>
      </c>
      <c r="I86" s="11" t="s">
        <v>17</v>
      </c>
      <c r="J86" s="114" t="s">
        <v>1159</v>
      </c>
      <c r="K86" s="120"/>
      <c r="L86" s="120">
        <v>45282</v>
      </c>
    </row>
    <row r="87" spans="1:12" ht="23.25">
      <c r="A87" s="20" t="s">
        <v>1160</v>
      </c>
      <c r="B87" s="131" t="s">
        <v>1161</v>
      </c>
      <c r="C87" s="4" t="s">
        <v>1162</v>
      </c>
      <c r="D87" s="12" t="s">
        <v>1158</v>
      </c>
      <c r="E87" s="27">
        <v>152000</v>
      </c>
      <c r="F87" s="121"/>
      <c r="G87" s="121"/>
      <c r="H87" s="119">
        <f t="shared" si="5"/>
        <v>152000</v>
      </c>
      <c r="I87" s="11" t="s">
        <v>17</v>
      </c>
      <c r="J87" s="114" t="s">
        <v>1163</v>
      </c>
      <c r="K87" s="120"/>
      <c r="L87" s="120">
        <v>45282</v>
      </c>
    </row>
    <row r="88" spans="1:12" ht="23.25">
      <c r="A88" s="20" t="s">
        <v>1164</v>
      </c>
      <c r="B88" s="127" t="s">
        <v>1165</v>
      </c>
      <c r="C88" s="4" t="s">
        <v>1166</v>
      </c>
      <c r="D88" s="12" t="s">
        <v>1158</v>
      </c>
      <c r="E88" s="8">
        <v>222500</v>
      </c>
      <c r="F88" s="118"/>
      <c r="G88" s="119"/>
      <c r="H88" s="119">
        <f t="shared" si="5"/>
        <v>222500</v>
      </c>
      <c r="I88" s="11" t="s">
        <v>17</v>
      </c>
      <c r="J88" s="114" t="s">
        <v>1167</v>
      </c>
      <c r="K88" s="120"/>
      <c r="L88" s="120">
        <v>45282</v>
      </c>
    </row>
    <row r="89" spans="1:12" ht="23.25">
      <c r="A89" s="28" t="s">
        <v>1168</v>
      </c>
      <c r="B89" s="127" t="s">
        <v>1169</v>
      </c>
      <c r="C89" s="4" t="s">
        <v>1170</v>
      </c>
      <c r="D89" s="12" t="s">
        <v>1158</v>
      </c>
      <c r="E89" s="6">
        <v>148500</v>
      </c>
      <c r="F89" s="129"/>
      <c r="G89" s="130"/>
      <c r="H89" s="119">
        <f t="shared" si="5"/>
        <v>148500</v>
      </c>
      <c r="I89" s="11" t="s">
        <v>17</v>
      </c>
      <c r="J89" s="135" t="s">
        <v>1171</v>
      </c>
      <c r="K89" s="120"/>
      <c r="L89" s="120">
        <v>45282</v>
      </c>
    </row>
    <row r="90" spans="1:12" ht="23.25">
      <c r="A90" s="28" t="s">
        <v>1172</v>
      </c>
      <c r="B90" s="127" t="s">
        <v>1173</v>
      </c>
      <c r="C90" s="4" t="s">
        <v>1174</v>
      </c>
      <c r="D90" s="12" t="s">
        <v>1158</v>
      </c>
      <c r="E90" s="6">
        <v>169500</v>
      </c>
      <c r="F90" s="118"/>
      <c r="G90" s="119"/>
      <c r="H90" s="119">
        <f t="shared" si="5"/>
        <v>169500</v>
      </c>
      <c r="I90" s="11" t="s">
        <v>17</v>
      </c>
      <c r="J90" s="114" t="s">
        <v>1175</v>
      </c>
      <c r="K90" s="120"/>
      <c r="L90" s="120">
        <v>45282</v>
      </c>
    </row>
    <row r="91" spans="1:12" ht="23.25">
      <c r="A91" s="28" t="s">
        <v>1176</v>
      </c>
      <c r="B91" s="136" t="s">
        <v>1177</v>
      </c>
      <c r="C91" s="4" t="s">
        <v>1178</v>
      </c>
      <c r="D91" s="12" t="s">
        <v>1158</v>
      </c>
      <c r="E91" s="8">
        <v>197000</v>
      </c>
      <c r="F91" s="118"/>
      <c r="G91" s="119"/>
      <c r="H91" s="119">
        <f t="shared" si="5"/>
        <v>197000</v>
      </c>
      <c r="I91" s="11" t="s">
        <v>17</v>
      </c>
      <c r="J91" s="114" t="s">
        <v>1179</v>
      </c>
      <c r="K91" s="120"/>
      <c r="L91" s="120">
        <v>45282</v>
      </c>
    </row>
    <row r="92" spans="1:12" ht="23.25">
      <c r="A92" s="20" t="s">
        <v>1180</v>
      </c>
      <c r="B92" s="137" t="s">
        <v>1181</v>
      </c>
      <c r="C92" s="4" t="s">
        <v>1182</v>
      </c>
      <c r="D92" s="12" t="s">
        <v>1158</v>
      </c>
      <c r="E92" s="6">
        <v>212500</v>
      </c>
      <c r="F92" s="118"/>
      <c r="G92" s="119"/>
      <c r="H92" s="119">
        <f t="shared" si="5"/>
        <v>212500</v>
      </c>
      <c r="I92" s="11" t="s">
        <v>17</v>
      </c>
      <c r="J92" s="114" t="s">
        <v>1183</v>
      </c>
      <c r="K92" s="120"/>
      <c r="L92" s="120">
        <v>45282</v>
      </c>
    </row>
    <row r="93" spans="1:12" ht="23.25">
      <c r="A93" s="20" t="s">
        <v>1184</v>
      </c>
      <c r="B93" s="136" t="s">
        <v>1185</v>
      </c>
      <c r="C93" s="4" t="s">
        <v>1186</v>
      </c>
      <c r="D93" s="12" t="s">
        <v>1158</v>
      </c>
      <c r="E93" s="6">
        <v>169500</v>
      </c>
      <c r="F93" s="118"/>
      <c r="G93" s="119"/>
      <c r="H93" s="119">
        <f t="shared" si="5"/>
        <v>169500</v>
      </c>
      <c r="I93" s="11" t="s">
        <v>17</v>
      </c>
      <c r="J93" s="114" t="s">
        <v>1187</v>
      </c>
      <c r="K93" s="120"/>
      <c r="L93" s="120">
        <v>45282</v>
      </c>
    </row>
    <row r="94" spans="1:12" ht="23.25">
      <c r="A94" s="20" t="s">
        <v>1188</v>
      </c>
      <c r="B94" s="136" t="s">
        <v>1189</v>
      </c>
      <c r="C94" s="4" t="s">
        <v>1190</v>
      </c>
      <c r="D94" s="12" t="s">
        <v>1158</v>
      </c>
      <c r="E94" s="8">
        <v>169500</v>
      </c>
      <c r="F94" s="118"/>
      <c r="G94" s="119"/>
      <c r="H94" s="119">
        <f t="shared" si="5"/>
        <v>169500</v>
      </c>
      <c r="I94" s="11" t="s">
        <v>17</v>
      </c>
      <c r="J94" s="114" t="s">
        <v>1191</v>
      </c>
      <c r="K94" s="120"/>
      <c r="L94" s="120">
        <v>45282</v>
      </c>
    </row>
    <row r="95" spans="1:12" ht="23.25">
      <c r="A95" s="28" t="s">
        <v>1192</v>
      </c>
      <c r="B95" s="136" t="s">
        <v>1193</v>
      </c>
      <c r="C95" s="4" t="s">
        <v>1194</v>
      </c>
      <c r="D95" s="12" t="s">
        <v>1158</v>
      </c>
      <c r="E95" s="8">
        <v>169500</v>
      </c>
      <c r="F95" s="118"/>
      <c r="G95" s="119"/>
      <c r="H95" s="119">
        <f t="shared" si="5"/>
        <v>169500</v>
      </c>
      <c r="I95" s="11" t="s">
        <v>17</v>
      </c>
      <c r="J95" s="114" t="s">
        <v>1195</v>
      </c>
      <c r="K95" s="120"/>
      <c r="L95" s="120">
        <v>45282</v>
      </c>
    </row>
    <row r="96" spans="1:12" ht="23.25">
      <c r="A96" s="28" t="s">
        <v>1196</v>
      </c>
      <c r="B96" s="117" t="s">
        <v>1197</v>
      </c>
      <c r="C96" s="4" t="s">
        <v>152</v>
      </c>
      <c r="D96" s="12" t="s">
        <v>1158</v>
      </c>
      <c r="E96" s="6">
        <v>169500</v>
      </c>
      <c r="F96" s="126"/>
      <c r="G96" s="126"/>
      <c r="H96" s="7">
        <f t="shared" si="5"/>
        <v>169500</v>
      </c>
      <c r="I96" s="11" t="s">
        <v>17</v>
      </c>
      <c r="J96" s="114" t="s">
        <v>1198</v>
      </c>
      <c r="K96" s="120"/>
      <c r="L96" s="120">
        <v>45282</v>
      </c>
    </row>
    <row r="97" spans="1:12" ht="23.25">
      <c r="A97" s="28" t="s">
        <v>1199</v>
      </c>
      <c r="B97" s="9" t="s">
        <v>1200</v>
      </c>
      <c r="C97" s="4" t="s">
        <v>79</v>
      </c>
      <c r="D97" s="12" t="s">
        <v>1158</v>
      </c>
      <c r="E97" s="27">
        <v>169500</v>
      </c>
      <c r="F97" s="121"/>
      <c r="G97" s="121"/>
      <c r="H97" s="138">
        <v>169500</v>
      </c>
      <c r="I97" s="11" t="s">
        <v>17</v>
      </c>
      <c r="J97" s="114" t="s">
        <v>1201</v>
      </c>
      <c r="K97" s="120"/>
      <c r="L97" s="120">
        <v>45282</v>
      </c>
    </row>
    <row r="98" spans="1:12" ht="23.25">
      <c r="A98" s="28" t="s">
        <v>1202</v>
      </c>
      <c r="B98" s="117" t="s">
        <v>1203</v>
      </c>
      <c r="C98" s="4" t="s">
        <v>202</v>
      </c>
      <c r="D98" s="12" t="s">
        <v>1158</v>
      </c>
      <c r="E98" s="6">
        <v>169500</v>
      </c>
      <c r="F98" s="126"/>
      <c r="G98" s="126"/>
      <c r="H98" s="7">
        <f t="shared" si="5"/>
        <v>169500</v>
      </c>
      <c r="I98" s="11" t="s">
        <v>17</v>
      </c>
      <c r="J98" s="114" t="s">
        <v>1204</v>
      </c>
      <c r="K98" s="120"/>
      <c r="L98" s="120">
        <v>45282</v>
      </c>
    </row>
    <row r="99" spans="1:12" ht="23.25">
      <c r="A99" s="28" t="s">
        <v>1205</v>
      </c>
      <c r="B99" s="97" t="s">
        <v>1206</v>
      </c>
      <c r="C99" s="4" t="s">
        <v>1207</v>
      </c>
      <c r="D99" s="12" t="s">
        <v>1158</v>
      </c>
      <c r="E99" s="8">
        <v>197000</v>
      </c>
      <c r="F99" s="139"/>
      <c r="G99" s="2"/>
      <c r="H99" s="7">
        <f t="shared" si="5"/>
        <v>197000</v>
      </c>
      <c r="I99" s="11" t="s">
        <v>17</v>
      </c>
      <c r="J99" s="114" t="s">
        <v>1208</v>
      </c>
      <c r="K99" s="120"/>
      <c r="L99" s="120">
        <v>45282</v>
      </c>
    </row>
    <row r="100" spans="1:12" ht="23.25">
      <c r="A100" s="28" t="s">
        <v>1209</v>
      </c>
      <c r="B100" s="9" t="s">
        <v>1210</v>
      </c>
      <c r="C100" s="4" t="s">
        <v>1211</v>
      </c>
      <c r="D100" s="12" t="s">
        <v>1158</v>
      </c>
      <c r="E100" s="23">
        <v>169500</v>
      </c>
      <c r="F100" s="139"/>
      <c r="G100" s="2"/>
      <c r="H100" s="7">
        <f t="shared" si="5"/>
        <v>169500</v>
      </c>
      <c r="I100" s="11" t="s">
        <v>17</v>
      </c>
      <c r="J100" s="140" t="s">
        <v>1212</v>
      </c>
      <c r="K100" s="120"/>
      <c r="L100" s="120">
        <v>45282</v>
      </c>
    </row>
    <row r="101" spans="1:12" ht="23.25">
      <c r="A101" s="28" t="s">
        <v>1213</v>
      </c>
      <c r="B101" s="9" t="s">
        <v>1214</v>
      </c>
      <c r="C101" s="4" t="s">
        <v>1215</v>
      </c>
      <c r="D101" s="12" t="s">
        <v>1158</v>
      </c>
      <c r="E101" s="23">
        <v>162500</v>
      </c>
      <c r="F101" s="139"/>
      <c r="G101" s="2"/>
      <c r="H101" s="7">
        <f t="shared" si="5"/>
        <v>162500</v>
      </c>
      <c r="I101" s="11" t="s">
        <v>17</v>
      </c>
      <c r="J101" s="140" t="s">
        <v>1216</v>
      </c>
      <c r="K101" s="120"/>
      <c r="L101" s="120">
        <v>45282</v>
      </c>
    </row>
    <row r="102" spans="1:12" ht="23.25">
      <c r="A102" s="28" t="s">
        <v>1217</v>
      </c>
      <c r="B102" s="9" t="s">
        <v>1218</v>
      </c>
      <c r="C102" s="4" t="s">
        <v>1219</v>
      </c>
      <c r="D102" s="12" t="s">
        <v>1158</v>
      </c>
      <c r="E102" s="23">
        <v>169500</v>
      </c>
      <c r="F102" s="139"/>
      <c r="G102" s="2"/>
      <c r="H102" s="7">
        <f t="shared" si="5"/>
        <v>169500</v>
      </c>
      <c r="I102" s="11" t="s">
        <v>17</v>
      </c>
      <c r="J102" s="140" t="s">
        <v>1220</v>
      </c>
      <c r="K102" s="120"/>
      <c r="L102" s="120">
        <v>45282</v>
      </c>
    </row>
    <row r="103" spans="1:12" ht="23.25">
      <c r="A103" s="28" t="s">
        <v>1221</v>
      </c>
      <c r="B103" s="9" t="s">
        <v>1222</v>
      </c>
      <c r="C103" s="4" t="s">
        <v>1223</v>
      </c>
      <c r="D103" s="12" t="s">
        <v>1158</v>
      </c>
      <c r="E103" s="27">
        <v>169500</v>
      </c>
      <c r="F103" s="141"/>
      <c r="G103" s="141"/>
      <c r="H103" s="7">
        <f t="shared" si="5"/>
        <v>169500</v>
      </c>
      <c r="I103" s="11" t="s">
        <v>17</v>
      </c>
      <c r="J103" s="140" t="s">
        <v>1224</v>
      </c>
      <c r="K103" s="120"/>
      <c r="L103" s="120">
        <v>45282</v>
      </c>
    </row>
    <row r="104" spans="1:12" ht="23.25">
      <c r="A104" s="28" t="s">
        <v>1225</v>
      </c>
      <c r="B104" s="9" t="s">
        <v>1226</v>
      </c>
      <c r="C104" s="4" t="s">
        <v>29</v>
      </c>
      <c r="D104" s="12" t="s">
        <v>1158</v>
      </c>
      <c r="E104" s="23">
        <v>173500</v>
      </c>
      <c r="F104" s="139"/>
      <c r="G104" s="2"/>
      <c r="H104" s="7">
        <f t="shared" si="5"/>
        <v>173500</v>
      </c>
      <c r="I104" s="11" t="s">
        <v>17</v>
      </c>
      <c r="J104" s="140" t="s">
        <v>1227</v>
      </c>
      <c r="K104" s="120"/>
      <c r="L104" s="120">
        <v>45282</v>
      </c>
    </row>
    <row r="105" spans="1:12" ht="23.25">
      <c r="A105" s="28" t="s">
        <v>1228</v>
      </c>
      <c r="B105" s="9" t="s">
        <v>1229</v>
      </c>
      <c r="C105" s="4" t="s">
        <v>1230</v>
      </c>
      <c r="D105" s="12" t="s">
        <v>1158</v>
      </c>
      <c r="E105" s="23">
        <v>197500</v>
      </c>
      <c r="F105" s="109"/>
      <c r="G105" s="2"/>
      <c r="H105" s="7">
        <f t="shared" si="5"/>
        <v>197500</v>
      </c>
      <c r="I105" s="11" t="s">
        <v>17</v>
      </c>
      <c r="J105" s="140" t="s">
        <v>1231</v>
      </c>
      <c r="K105" s="120"/>
      <c r="L105" s="120">
        <v>45282</v>
      </c>
    </row>
    <row r="106" spans="1:12" ht="23.25">
      <c r="A106" s="28" t="s">
        <v>1232</v>
      </c>
      <c r="B106" s="9" t="s">
        <v>1233</v>
      </c>
      <c r="C106" s="4" t="s">
        <v>762</v>
      </c>
      <c r="D106" s="12" t="s">
        <v>1158</v>
      </c>
      <c r="E106" s="23">
        <v>193500</v>
      </c>
      <c r="F106" s="109"/>
      <c r="G106" s="2"/>
      <c r="H106" s="7">
        <f t="shared" si="5"/>
        <v>193500</v>
      </c>
      <c r="I106" s="11" t="s">
        <v>17</v>
      </c>
      <c r="J106" s="140" t="s">
        <v>1234</v>
      </c>
      <c r="K106" s="120"/>
      <c r="L106" s="120">
        <v>45282</v>
      </c>
    </row>
    <row r="107" spans="1:12" ht="23.25">
      <c r="A107" s="28" t="s">
        <v>1235</v>
      </c>
      <c r="B107" s="9" t="s">
        <v>1236</v>
      </c>
      <c r="C107" s="4" t="s">
        <v>1237</v>
      </c>
      <c r="D107" s="12" t="s">
        <v>1158</v>
      </c>
      <c r="E107" s="23">
        <v>197000</v>
      </c>
      <c r="F107" s="109"/>
      <c r="G107" s="2"/>
      <c r="H107" s="7">
        <f t="shared" si="5"/>
        <v>197000</v>
      </c>
      <c r="I107" s="11" t="s">
        <v>17</v>
      </c>
      <c r="J107" s="142" t="s">
        <v>1238</v>
      </c>
      <c r="K107" s="120"/>
      <c r="L107" s="120">
        <v>45282</v>
      </c>
    </row>
    <row r="108" spans="1:12" ht="23.25">
      <c r="A108" s="28" t="s">
        <v>1239</v>
      </c>
      <c r="B108" s="9" t="s">
        <v>1240</v>
      </c>
      <c r="C108" s="143" t="s">
        <v>1241</v>
      </c>
      <c r="D108" s="12" t="s">
        <v>1158</v>
      </c>
      <c r="E108" s="144">
        <v>155500</v>
      </c>
      <c r="F108" s="118"/>
      <c r="G108" s="119"/>
      <c r="H108" s="7">
        <f t="shared" si="5"/>
        <v>155500</v>
      </c>
      <c r="I108" s="11" t="s">
        <v>17</v>
      </c>
      <c r="J108" s="142" t="s">
        <v>1242</v>
      </c>
      <c r="K108" s="120"/>
      <c r="L108" s="120">
        <v>45282</v>
      </c>
    </row>
    <row r="109" spans="1:12" ht="23.25">
      <c r="A109" s="28" t="s">
        <v>1243</v>
      </c>
      <c r="B109" s="97" t="s">
        <v>1244</v>
      </c>
      <c r="C109" s="4" t="s">
        <v>1245</v>
      </c>
      <c r="D109" s="12" t="s">
        <v>1158</v>
      </c>
      <c r="E109" s="6">
        <v>85500</v>
      </c>
      <c r="F109" s="126"/>
      <c r="G109" s="126"/>
      <c r="H109" s="7">
        <f t="shared" si="5"/>
        <v>85500</v>
      </c>
      <c r="I109" s="11" t="s">
        <v>17</v>
      </c>
      <c r="J109" s="140" t="s">
        <v>1246</v>
      </c>
      <c r="K109" s="120"/>
      <c r="L109" s="120">
        <v>45282</v>
      </c>
    </row>
    <row r="110" spans="1:12" ht="23.25">
      <c r="A110" s="28" t="s">
        <v>1247</v>
      </c>
      <c r="B110" s="9" t="s">
        <v>1248</v>
      </c>
      <c r="C110" s="4" t="s">
        <v>1249</v>
      </c>
      <c r="D110" s="12" t="s">
        <v>1158</v>
      </c>
      <c r="E110" s="6">
        <v>85500</v>
      </c>
      <c r="F110" s="109"/>
      <c r="G110" s="2"/>
      <c r="H110" s="7">
        <f t="shared" si="5"/>
        <v>85500</v>
      </c>
      <c r="I110" s="11" t="s">
        <v>17</v>
      </c>
      <c r="J110" s="140" t="s">
        <v>1250</v>
      </c>
      <c r="K110" s="120"/>
      <c r="L110" s="120">
        <v>45282</v>
      </c>
    </row>
    <row r="111" spans="1:12" ht="23.25">
      <c r="A111" s="28" t="s">
        <v>1251</v>
      </c>
      <c r="B111" s="9" t="s">
        <v>1252</v>
      </c>
      <c r="C111" s="4" t="s">
        <v>1253</v>
      </c>
      <c r="D111" s="12" t="s">
        <v>1158</v>
      </c>
      <c r="E111" s="8">
        <v>209500</v>
      </c>
      <c r="F111" s="118"/>
      <c r="G111" s="2"/>
      <c r="H111" s="7">
        <f t="shared" si="5"/>
        <v>209500</v>
      </c>
      <c r="I111" s="11" t="s">
        <v>17</v>
      </c>
      <c r="J111" s="140" t="s">
        <v>1254</v>
      </c>
      <c r="K111" s="120"/>
      <c r="L111" s="120">
        <v>45282</v>
      </c>
    </row>
    <row r="112" spans="1:12" ht="23.25">
      <c r="A112" s="28" t="s">
        <v>1255</v>
      </c>
      <c r="B112" s="9" t="s">
        <v>1256</v>
      </c>
      <c r="C112" s="4" t="s">
        <v>1257</v>
      </c>
      <c r="D112" s="12" t="s">
        <v>1158</v>
      </c>
      <c r="E112" s="6">
        <v>117500</v>
      </c>
      <c r="F112" s="109"/>
      <c r="G112" s="2"/>
      <c r="H112" s="7">
        <f t="shared" si="5"/>
        <v>117500</v>
      </c>
      <c r="I112" s="11" t="s">
        <v>17</v>
      </c>
      <c r="J112" s="140" t="s">
        <v>1258</v>
      </c>
      <c r="K112" s="120"/>
      <c r="L112" s="120">
        <v>45282</v>
      </c>
    </row>
    <row r="113" spans="1:12" ht="23.25">
      <c r="A113" s="28" t="s">
        <v>1259</v>
      </c>
      <c r="B113" s="9" t="s">
        <v>1260</v>
      </c>
      <c r="C113" s="4" t="s">
        <v>1261</v>
      </c>
      <c r="D113" s="12" t="s">
        <v>1158</v>
      </c>
      <c r="E113" s="8">
        <v>159000</v>
      </c>
      <c r="F113" s="118"/>
      <c r="G113" s="2"/>
      <c r="H113" s="7">
        <f t="shared" si="5"/>
        <v>159000</v>
      </c>
      <c r="I113" s="11" t="s">
        <v>17</v>
      </c>
      <c r="J113" s="140" t="s">
        <v>1262</v>
      </c>
      <c r="K113" s="120"/>
      <c r="L113" s="120">
        <v>45282</v>
      </c>
    </row>
    <row r="114" spans="1:12" ht="23.25">
      <c r="A114" s="90" t="s">
        <v>1263</v>
      </c>
      <c r="B114" s="9" t="s">
        <v>1264</v>
      </c>
      <c r="C114" s="4" t="s">
        <v>1265</v>
      </c>
      <c r="D114" s="12" t="s">
        <v>1158</v>
      </c>
      <c r="E114" s="27">
        <v>148500</v>
      </c>
      <c r="F114" s="109"/>
      <c r="G114" s="2"/>
      <c r="H114" s="7">
        <f t="shared" si="5"/>
        <v>148500</v>
      </c>
      <c r="I114" s="11" t="s">
        <v>17</v>
      </c>
      <c r="J114" s="114" t="s">
        <v>1266</v>
      </c>
      <c r="K114" s="120"/>
      <c r="L114" s="120">
        <v>45282</v>
      </c>
    </row>
    <row r="115" spans="1:12" ht="23.25">
      <c r="A115" s="90" t="s">
        <v>1267</v>
      </c>
      <c r="B115" s="9" t="s">
        <v>1268</v>
      </c>
      <c r="C115" s="4" t="s">
        <v>840</v>
      </c>
      <c r="D115" s="12" t="s">
        <v>1158</v>
      </c>
      <c r="E115" s="27">
        <v>206000</v>
      </c>
      <c r="F115" s="139"/>
      <c r="G115" s="2"/>
      <c r="H115" s="7">
        <f>SUM(E115-G115)</f>
        <v>206000</v>
      </c>
      <c r="I115" s="11" t="s">
        <v>17</v>
      </c>
      <c r="J115" s="114" t="s">
        <v>1269</v>
      </c>
      <c r="K115" s="120"/>
      <c r="L115" s="120">
        <v>45282</v>
      </c>
    </row>
    <row r="116" spans="1:12" ht="23.25">
      <c r="A116" s="90" t="s">
        <v>1270</v>
      </c>
      <c r="B116" s="9" t="s">
        <v>1271</v>
      </c>
      <c r="C116" s="4" t="s">
        <v>1272</v>
      </c>
      <c r="D116" s="12" t="s">
        <v>1158</v>
      </c>
      <c r="E116" s="27">
        <v>190500</v>
      </c>
      <c r="F116" s="139"/>
      <c r="G116" s="2"/>
      <c r="H116" s="145">
        <f>SUM(E116)</f>
        <v>190500</v>
      </c>
      <c r="I116" s="11" t="s">
        <v>17</v>
      </c>
      <c r="J116" s="114" t="s">
        <v>1273</v>
      </c>
      <c r="K116" s="120"/>
      <c r="L116" s="120">
        <v>45282</v>
      </c>
    </row>
    <row r="117" spans="1:12" ht="23.25">
      <c r="A117" s="32" t="s">
        <v>1274</v>
      </c>
      <c r="B117" s="9" t="s">
        <v>1275</v>
      </c>
      <c r="C117" s="4" t="s">
        <v>1276</v>
      </c>
      <c r="D117" s="12" t="s">
        <v>1158</v>
      </c>
      <c r="E117" s="6">
        <v>155500</v>
      </c>
      <c r="F117" s="139"/>
      <c r="G117" s="2"/>
      <c r="H117" s="145">
        <f>SUM(E117)</f>
        <v>155500</v>
      </c>
      <c r="I117" s="11" t="s">
        <v>17</v>
      </c>
      <c r="J117" s="146" t="s">
        <v>1277</v>
      </c>
      <c r="K117" s="120"/>
      <c r="L117" s="120">
        <v>45282</v>
      </c>
    </row>
    <row r="118" spans="1:12" ht="21">
      <c r="A118" s="28" t="s">
        <v>1278</v>
      </c>
      <c r="B118" s="97" t="s">
        <v>1279</v>
      </c>
      <c r="C118" s="122" t="s">
        <v>1280</v>
      </c>
      <c r="D118" s="12" t="s">
        <v>1158</v>
      </c>
      <c r="E118" s="6">
        <v>103000</v>
      </c>
      <c r="F118" s="126"/>
      <c r="G118" s="126"/>
      <c r="H118" s="7">
        <f aca="true" t="shared" si="6" ref="H118:H134">SUM(E118-G118)</f>
        <v>103000</v>
      </c>
      <c r="I118" s="11" t="s">
        <v>17</v>
      </c>
      <c r="J118" s="11" t="s">
        <v>1281</v>
      </c>
      <c r="K118" s="116"/>
      <c r="L118" s="116">
        <v>45282</v>
      </c>
    </row>
    <row r="119" spans="1:12" ht="21">
      <c r="A119" s="28" t="s">
        <v>1282</v>
      </c>
      <c r="B119" s="9" t="s">
        <v>1283</v>
      </c>
      <c r="C119" s="4" t="s">
        <v>1284</v>
      </c>
      <c r="D119" s="12" t="s">
        <v>1158</v>
      </c>
      <c r="E119" s="6">
        <v>142500</v>
      </c>
      <c r="F119" s="109"/>
      <c r="G119" s="2"/>
      <c r="H119" s="7">
        <f t="shared" si="6"/>
        <v>142500</v>
      </c>
      <c r="I119" s="11" t="s">
        <v>17</v>
      </c>
      <c r="J119" s="20" t="s">
        <v>1285</v>
      </c>
      <c r="K119" s="116"/>
      <c r="L119" s="116">
        <v>45282</v>
      </c>
    </row>
    <row r="120" spans="1:12" ht="21">
      <c r="A120" s="28" t="s">
        <v>1286</v>
      </c>
      <c r="B120" s="9" t="s">
        <v>1287</v>
      </c>
      <c r="C120" s="4" t="s">
        <v>1288</v>
      </c>
      <c r="D120" s="12" t="s">
        <v>1158</v>
      </c>
      <c r="E120" s="6">
        <v>169500</v>
      </c>
      <c r="F120" s="118"/>
      <c r="G120" s="119"/>
      <c r="H120" s="7">
        <f>SUM(E120-G120)</f>
        <v>169500</v>
      </c>
      <c r="I120" s="11" t="s">
        <v>17</v>
      </c>
      <c r="J120" s="147" t="s">
        <v>1289</v>
      </c>
      <c r="K120" s="116"/>
      <c r="L120" s="116">
        <v>45282</v>
      </c>
    </row>
    <row r="121" spans="1:12" ht="21">
      <c r="A121" s="28" t="s">
        <v>1290</v>
      </c>
      <c r="B121" s="9" t="s">
        <v>1291</v>
      </c>
      <c r="C121" s="4" t="s">
        <v>1292</v>
      </c>
      <c r="D121" s="12" t="s">
        <v>1158</v>
      </c>
      <c r="E121" s="8">
        <v>190500</v>
      </c>
      <c r="F121" s="109"/>
      <c r="G121" s="2"/>
      <c r="H121" s="7">
        <f>SUM(E121-G121)</f>
        <v>190500</v>
      </c>
      <c r="I121" s="11" t="s">
        <v>17</v>
      </c>
      <c r="J121" s="20" t="s">
        <v>1293</v>
      </c>
      <c r="K121" s="116"/>
      <c r="L121" s="116">
        <v>45282</v>
      </c>
    </row>
    <row r="122" spans="1:12" ht="21">
      <c r="A122" s="28" t="s">
        <v>1294</v>
      </c>
      <c r="B122" s="9" t="s">
        <v>1295</v>
      </c>
      <c r="C122" s="4" t="s">
        <v>1296</v>
      </c>
      <c r="D122" s="12" t="s">
        <v>1158</v>
      </c>
      <c r="E122" s="8">
        <v>169500</v>
      </c>
      <c r="F122" s="109"/>
      <c r="G122" s="2"/>
      <c r="H122" s="7">
        <f>SUM(E122-G122)</f>
        <v>169500</v>
      </c>
      <c r="I122" s="11" t="s">
        <v>17</v>
      </c>
      <c r="J122" s="20" t="s">
        <v>1297</v>
      </c>
      <c r="K122" s="116"/>
      <c r="L122" s="116">
        <v>45282</v>
      </c>
    </row>
    <row r="123" spans="1:12" ht="21">
      <c r="A123" s="28" t="s">
        <v>1298</v>
      </c>
      <c r="B123" s="9" t="s">
        <v>1299</v>
      </c>
      <c r="C123" s="4" t="s">
        <v>1300</v>
      </c>
      <c r="D123" s="12" t="s">
        <v>1158</v>
      </c>
      <c r="E123" s="8">
        <v>103000</v>
      </c>
      <c r="F123" s="109"/>
      <c r="G123" s="2"/>
      <c r="H123" s="7">
        <f t="shared" si="6"/>
        <v>103000</v>
      </c>
      <c r="I123" s="11" t="s">
        <v>17</v>
      </c>
      <c r="J123" s="20" t="s">
        <v>1301</v>
      </c>
      <c r="K123" s="116"/>
      <c r="L123" s="116">
        <v>45282</v>
      </c>
    </row>
    <row r="124" spans="1:12" ht="21">
      <c r="A124" s="28" t="s">
        <v>1302</v>
      </c>
      <c r="B124" s="9" t="s">
        <v>1303</v>
      </c>
      <c r="C124" s="4" t="s">
        <v>1304</v>
      </c>
      <c r="D124" s="12" t="s">
        <v>1158</v>
      </c>
      <c r="E124" s="8">
        <v>197000</v>
      </c>
      <c r="F124" s="109"/>
      <c r="G124" s="2"/>
      <c r="H124" s="7">
        <f t="shared" si="6"/>
        <v>197000</v>
      </c>
      <c r="I124" s="11" t="s">
        <v>17</v>
      </c>
      <c r="J124" s="11" t="s">
        <v>1305</v>
      </c>
      <c r="K124" s="116"/>
      <c r="L124" s="116">
        <v>45282</v>
      </c>
    </row>
    <row r="125" spans="1:12" ht="21">
      <c r="A125" s="28" t="s">
        <v>1306</v>
      </c>
      <c r="B125" s="9" t="s">
        <v>1307</v>
      </c>
      <c r="C125" s="4" t="s">
        <v>1308</v>
      </c>
      <c r="D125" s="12" t="s">
        <v>1158</v>
      </c>
      <c r="E125" s="8">
        <v>199500</v>
      </c>
      <c r="F125" s="109"/>
      <c r="G125" s="2"/>
      <c r="H125" s="7">
        <f t="shared" si="6"/>
        <v>199500</v>
      </c>
      <c r="I125" s="11" t="s">
        <v>17</v>
      </c>
      <c r="J125" s="25" t="s">
        <v>1309</v>
      </c>
      <c r="K125" s="116"/>
      <c r="L125" s="116">
        <v>45282</v>
      </c>
    </row>
    <row r="126" spans="1:12" ht="21">
      <c r="A126" s="28" t="s">
        <v>1310</v>
      </c>
      <c r="B126" s="9" t="s">
        <v>1311</v>
      </c>
      <c r="C126" s="4" t="s">
        <v>1312</v>
      </c>
      <c r="D126" s="12" t="s">
        <v>1158</v>
      </c>
      <c r="E126" s="8">
        <v>169500</v>
      </c>
      <c r="F126" s="109"/>
      <c r="G126" s="2"/>
      <c r="H126" s="7">
        <f t="shared" si="6"/>
        <v>169500</v>
      </c>
      <c r="I126" s="11" t="s">
        <v>17</v>
      </c>
      <c r="J126" s="25" t="s">
        <v>1313</v>
      </c>
      <c r="K126" s="116"/>
      <c r="L126" s="116">
        <v>45282</v>
      </c>
    </row>
    <row r="127" spans="1:12" ht="21">
      <c r="A127" s="28" t="s">
        <v>1314</v>
      </c>
      <c r="B127" s="9" t="s">
        <v>1315</v>
      </c>
      <c r="C127" s="4" t="s">
        <v>1316</v>
      </c>
      <c r="D127" s="12" t="s">
        <v>1158</v>
      </c>
      <c r="E127" s="8">
        <v>110000</v>
      </c>
      <c r="F127" s="109"/>
      <c r="G127" s="2"/>
      <c r="H127" s="7">
        <f t="shared" si="6"/>
        <v>110000</v>
      </c>
      <c r="I127" s="11" t="s">
        <v>17</v>
      </c>
      <c r="J127" s="25" t="s">
        <v>1317</v>
      </c>
      <c r="K127" s="116"/>
      <c r="L127" s="116">
        <v>45282</v>
      </c>
    </row>
    <row r="128" spans="1:12" ht="23.25">
      <c r="A128" s="28" t="s">
        <v>1318</v>
      </c>
      <c r="B128" s="9" t="s">
        <v>1319</v>
      </c>
      <c r="C128" s="4" t="s">
        <v>1320</v>
      </c>
      <c r="D128" s="12" t="s">
        <v>1158</v>
      </c>
      <c r="E128" s="8">
        <v>103000</v>
      </c>
      <c r="F128" s="109"/>
      <c r="G128" s="2"/>
      <c r="H128" s="7">
        <f t="shared" si="6"/>
        <v>103000</v>
      </c>
      <c r="I128" s="11" t="s">
        <v>17</v>
      </c>
      <c r="J128" s="25" t="s">
        <v>1321</v>
      </c>
      <c r="K128" s="148"/>
      <c r="L128" s="116">
        <v>45282</v>
      </c>
    </row>
    <row r="129" spans="1:12" ht="21">
      <c r="A129" s="28" t="s">
        <v>1322</v>
      </c>
      <c r="B129" s="121" t="s">
        <v>1323</v>
      </c>
      <c r="C129" s="4" t="s">
        <v>1324</v>
      </c>
      <c r="D129" s="12" t="s">
        <v>1158</v>
      </c>
      <c r="E129" s="6">
        <v>169500</v>
      </c>
      <c r="F129" s="149"/>
      <c r="G129" s="2"/>
      <c r="H129" s="7">
        <f t="shared" si="6"/>
        <v>169500</v>
      </c>
      <c r="I129" s="11" t="s">
        <v>17</v>
      </c>
      <c r="J129" s="25" t="s">
        <v>1325</v>
      </c>
      <c r="K129" s="116"/>
      <c r="L129" s="116">
        <v>45282</v>
      </c>
    </row>
    <row r="130" spans="1:12" ht="23.25">
      <c r="A130" s="28" t="s">
        <v>1326</v>
      </c>
      <c r="B130" s="9" t="s">
        <v>1327</v>
      </c>
      <c r="C130" s="150" t="s">
        <v>1328</v>
      </c>
      <c r="D130" s="12" t="s">
        <v>1158</v>
      </c>
      <c r="E130" s="27">
        <v>169500</v>
      </c>
      <c r="F130" s="121"/>
      <c r="G130" s="121"/>
      <c r="H130" s="27">
        <f t="shared" si="6"/>
        <v>169500</v>
      </c>
      <c r="I130" s="150" t="s">
        <v>17</v>
      </c>
      <c r="J130" s="142" t="s">
        <v>1329</v>
      </c>
      <c r="K130" s="116"/>
      <c r="L130" s="116">
        <v>45282</v>
      </c>
    </row>
    <row r="131" spans="1:12" ht="23.25">
      <c r="A131" s="150" t="s">
        <v>1330</v>
      </c>
      <c r="B131" s="9" t="s">
        <v>1331</v>
      </c>
      <c r="C131" s="150" t="s">
        <v>1332</v>
      </c>
      <c r="D131" s="12" t="s">
        <v>1158</v>
      </c>
      <c r="E131" s="27">
        <v>180000</v>
      </c>
      <c r="F131" s="121"/>
      <c r="G131" s="121"/>
      <c r="H131" s="27">
        <f t="shared" si="6"/>
        <v>180000</v>
      </c>
      <c r="I131" s="150" t="s">
        <v>17</v>
      </c>
      <c r="J131" s="114" t="s">
        <v>1333</v>
      </c>
      <c r="K131" s="116"/>
      <c r="L131" s="116">
        <v>45282</v>
      </c>
    </row>
    <row r="132" spans="1:12" ht="23.25">
      <c r="A132" s="28" t="s">
        <v>1334</v>
      </c>
      <c r="B132" s="9" t="s">
        <v>1335</v>
      </c>
      <c r="C132" s="4" t="s">
        <v>1336</v>
      </c>
      <c r="D132" s="12" t="s">
        <v>1158</v>
      </c>
      <c r="E132" s="6">
        <v>197000</v>
      </c>
      <c r="F132" s="118"/>
      <c r="G132" s="119"/>
      <c r="H132" s="119">
        <f t="shared" si="6"/>
        <v>197000</v>
      </c>
      <c r="I132" s="150" t="s">
        <v>17</v>
      </c>
      <c r="J132" s="151" t="s">
        <v>1337</v>
      </c>
      <c r="K132" s="116"/>
      <c r="L132" s="116">
        <v>45282</v>
      </c>
    </row>
    <row r="133" spans="1:12" ht="23.25">
      <c r="A133" s="28" t="s">
        <v>1338</v>
      </c>
      <c r="B133" s="9" t="s">
        <v>1339</v>
      </c>
      <c r="C133" s="4" t="s">
        <v>1340</v>
      </c>
      <c r="D133" s="12" t="s">
        <v>1158</v>
      </c>
      <c r="E133" s="8">
        <v>103000</v>
      </c>
      <c r="F133" s="109"/>
      <c r="G133" s="2"/>
      <c r="H133" s="119">
        <f t="shared" si="6"/>
        <v>103000</v>
      </c>
      <c r="I133" s="150" t="s">
        <v>17</v>
      </c>
      <c r="J133" s="114" t="s">
        <v>1341</v>
      </c>
      <c r="K133" s="116"/>
      <c r="L133" s="116">
        <v>45282</v>
      </c>
    </row>
    <row r="134" spans="1:12" ht="23.25">
      <c r="A134" s="28" t="s">
        <v>1342</v>
      </c>
      <c r="B134" s="9" t="s">
        <v>1343</v>
      </c>
      <c r="C134" s="150" t="s">
        <v>1344</v>
      </c>
      <c r="D134" s="12" t="s">
        <v>1158</v>
      </c>
      <c r="E134" s="27">
        <v>197000</v>
      </c>
      <c r="F134" s="121"/>
      <c r="G134" s="121"/>
      <c r="H134" s="27">
        <f t="shared" si="6"/>
        <v>197000</v>
      </c>
      <c r="I134" s="150" t="s">
        <v>18</v>
      </c>
      <c r="J134" s="142" t="s">
        <v>1345</v>
      </c>
      <c r="K134" s="116"/>
      <c r="L134" s="116">
        <v>45282</v>
      </c>
    </row>
    <row r="135" spans="1:12" ht="23.25">
      <c r="A135" s="18" t="s">
        <v>1346</v>
      </c>
      <c r="B135" s="9" t="s">
        <v>40</v>
      </c>
      <c r="C135" s="44" t="s">
        <v>49</v>
      </c>
      <c r="D135" s="76" t="s">
        <v>1347</v>
      </c>
      <c r="E135" s="6">
        <v>1300</v>
      </c>
      <c r="F135" s="15"/>
      <c r="G135" s="2"/>
      <c r="H135" s="7">
        <f aca="true" t="shared" si="7" ref="H135:H143">SUM(E135-G135)</f>
        <v>1300</v>
      </c>
      <c r="I135" s="123" t="s">
        <v>18</v>
      </c>
      <c r="J135" s="124" t="s">
        <v>25</v>
      </c>
      <c r="K135" s="125" t="s">
        <v>1348</v>
      </c>
      <c r="L135" s="13">
        <v>45286</v>
      </c>
    </row>
    <row r="136" spans="1:12" ht="21">
      <c r="A136" s="28" t="s">
        <v>1349</v>
      </c>
      <c r="B136" s="117" t="s">
        <v>1109</v>
      </c>
      <c r="C136" s="4" t="s">
        <v>1110</v>
      </c>
      <c r="D136" s="12" t="s">
        <v>1350</v>
      </c>
      <c r="E136" s="6">
        <v>3000</v>
      </c>
      <c r="F136" s="118"/>
      <c r="G136" s="119"/>
      <c r="H136" s="119">
        <f t="shared" si="7"/>
        <v>3000</v>
      </c>
      <c r="I136" s="11" t="s">
        <v>17</v>
      </c>
      <c r="J136" s="20" t="s">
        <v>1111</v>
      </c>
      <c r="K136" s="116"/>
      <c r="L136" s="116">
        <v>45296</v>
      </c>
    </row>
    <row r="137" spans="1:12" ht="23.25">
      <c r="A137" s="10" t="s">
        <v>1351</v>
      </c>
      <c r="B137" s="9" t="s">
        <v>1307</v>
      </c>
      <c r="C137" s="4" t="s">
        <v>1308</v>
      </c>
      <c r="D137" s="12" t="s">
        <v>1352</v>
      </c>
      <c r="E137" s="6">
        <v>648945</v>
      </c>
      <c r="F137" s="15"/>
      <c r="G137" s="2"/>
      <c r="H137" s="7">
        <f t="shared" si="7"/>
        <v>648945</v>
      </c>
      <c r="I137" s="11" t="s">
        <v>17</v>
      </c>
      <c r="J137" s="114" t="s">
        <v>1309</v>
      </c>
      <c r="K137" s="152"/>
      <c r="L137" s="116">
        <v>45301</v>
      </c>
    </row>
    <row r="138" spans="1:12" ht="23.25">
      <c r="A138" s="18" t="s">
        <v>1353</v>
      </c>
      <c r="B138" s="9" t="s">
        <v>40</v>
      </c>
      <c r="C138" s="44" t="s">
        <v>49</v>
      </c>
      <c r="D138" s="76" t="s">
        <v>30</v>
      </c>
      <c r="E138" s="6">
        <v>10080</v>
      </c>
      <c r="F138" s="15"/>
      <c r="G138" s="2">
        <f>SUM(E138-F138)*1/100</f>
        <v>100.8</v>
      </c>
      <c r="H138" s="7">
        <f t="shared" si="7"/>
        <v>9979.2</v>
      </c>
      <c r="I138" s="123" t="s">
        <v>18</v>
      </c>
      <c r="J138" s="124" t="s">
        <v>25</v>
      </c>
      <c r="K138" s="125" t="s">
        <v>1354</v>
      </c>
      <c r="L138" s="13">
        <v>45306</v>
      </c>
    </row>
    <row r="139" spans="1:12" ht="23.25">
      <c r="A139" s="10" t="s">
        <v>1355</v>
      </c>
      <c r="B139" s="9" t="s">
        <v>40</v>
      </c>
      <c r="C139" s="44" t="s">
        <v>49</v>
      </c>
      <c r="D139" s="76" t="s">
        <v>1356</v>
      </c>
      <c r="E139" s="6">
        <v>3870</v>
      </c>
      <c r="F139" s="15"/>
      <c r="G139" s="2"/>
      <c r="H139" s="7">
        <f t="shared" si="7"/>
        <v>3870</v>
      </c>
      <c r="I139" s="123"/>
      <c r="J139" s="124"/>
      <c r="K139" s="115" t="s">
        <v>1357</v>
      </c>
      <c r="L139" s="13">
        <v>45306</v>
      </c>
    </row>
    <row r="140" spans="1:12" ht="23.25">
      <c r="A140" s="10" t="s">
        <v>1358</v>
      </c>
      <c r="B140" s="9" t="s">
        <v>40</v>
      </c>
      <c r="C140" s="44" t="s">
        <v>49</v>
      </c>
      <c r="D140" s="76" t="s">
        <v>30</v>
      </c>
      <c r="E140" s="6">
        <v>5460</v>
      </c>
      <c r="F140" s="15"/>
      <c r="G140" s="2"/>
      <c r="H140" s="7">
        <f t="shared" si="7"/>
        <v>5460</v>
      </c>
      <c r="I140" s="153">
        <f>SUM(H138:H141)</f>
        <v>22624.2</v>
      </c>
      <c r="J140" s="114"/>
      <c r="K140" s="125" t="s">
        <v>1359</v>
      </c>
      <c r="L140" s="13">
        <v>45306</v>
      </c>
    </row>
    <row r="141" spans="1:12" ht="23.25">
      <c r="A141" s="18" t="s">
        <v>1360</v>
      </c>
      <c r="B141" s="9" t="s">
        <v>40</v>
      </c>
      <c r="C141" s="44" t="s">
        <v>49</v>
      </c>
      <c r="D141" s="76" t="s">
        <v>1361</v>
      </c>
      <c r="E141" s="6">
        <v>3315</v>
      </c>
      <c r="F141" s="15"/>
      <c r="G141" s="2"/>
      <c r="H141" s="7">
        <f t="shared" si="7"/>
        <v>3315</v>
      </c>
      <c r="I141" s="106"/>
      <c r="J141" s="124"/>
      <c r="K141" s="150">
        <v>4412</v>
      </c>
      <c r="L141" s="13">
        <v>45306</v>
      </c>
    </row>
    <row r="142" spans="1:12" ht="23.25">
      <c r="A142" s="10" t="s">
        <v>1351</v>
      </c>
      <c r="B142" s="9" t="s">
        <v>1307</v>
      </c>
      <c r="C142" s="4" t="s">
        <v>1308</v>
      </c>
      <c r="D142" s="12" t="s">
        <v>1352</v>
      </c>
      <c r="E142" s="6">
        <v>648945</v>
      </c>
      <c r="F142" s="15"/>
      <c r="G142" s="2"/>
      <c r="H142" s="7">
        <f t="shared" si="7"/>
        <v>648945</v>
      </c>
      <c r="I142" s="11" t="s">
        <v>17</v>
      </c>
      <c r="J142" s="114" t="s">
        <v>1309</v>
      </c>
      <c r="K142" s="115"/>
      <c r="L142" s="13">
        <v>45306</v>
      </c>
    </row>
    <row r="143" spans="1:12" ht="23.25">
      <c r="A143" s="28" t="s">
        <v>1362</v>
      </c>
      <c r="B143" s="117" t="s">
        <v>1363</v>
      </c>
      <c r="C143" s="4" t="s">
        <v>1364</v>
      </c>
      <c r="D143" s="12" t="s">
        <v>1365</v>
      </c>
      <c r="E143" s="6">
        <v>25500</v>
      </c>
      <c r="F143" s="118"/>
      <c r="G143" s="119"/>
      <c r="H143" s="119">
        <f t="shared" si="7"/>
        <v>25500</v>
      </c>
      <c r="I143" s="11" t="s">
        <v>17</v>
      </c>
      <c r="J143" s="114" t="s">
        <v>1366</v>
      </c>
      <c r="K143" s="116"/>
      <c r="L143" s="116">
        <v>45303</v>
      </c>
    </row>
    <row r="144" spans="1:12" ht="23.25">
      <c r="A144" s="28" t="s">
        <v>1367</v>
      </c>
      <c r="B144" s="9" t="s">
        <v>1135</v>
      </c>
      <c r="C144" s="4" t="s">
        <v>1364</v>
      </c>
      <c r="D144" s="12" t="s">
        <v>1136</v>
      </c>
      <c r="E144" s="6">
        <v>3000</v>
      </c>
      <c r="F144" s="129"/>
      <c r="G144" s="130"/>
      <c r="H144" s="119">
        <f aca="true" t="shared" si="8" ref="H144:H177">SUM(E144-G144)</f>
        <v>3000</v>
      </c>
      <c r="I144" s="11" t="s">
        <v>17</v>
      </c>
      <c r="J144" s="114" t="s">
        <v>1137</v>
      </c>
      <c r="K144" s="116"/>
      <c r="L144" s="116">
        <v>45303</v>
      </c>
    </row>
    <row r="145" spans="1:12" ht="23.25">
      <c r="A145" s="28" t="s">
        <v>1368</v>
      </c>
      <c r="B145" s="117" t="s">
        <v>1363</v>
      </c>
      <c r="C145" s="4" t="s">
        <v>1364</v>
      </c>
      <c r="D145" s="12" t="s">
        <v>1365</v>
      </c>
      <c r="E145" s="6">
        <v>21250</v>
      </c>
      <c r="F145" s="126"/>
      <c r="G145" s="126"/>
      <c r="H145" s="119">
        <f t="shared" si="8"/>
        <v>21250</v>
      </c>
      <c r="I145" s="11" t="s">
        <v>17</v>
      </c>
      <c r="J145" s="114" t="s">
        <v>1366</v>
      </c>
      <c r="K145" s="116"/>
      <c r="L145" s="116">
        <v>45303</v>
      </c>
    </row>
    <row r="146" spans="1:12" ht="23.25">
      <c r="A146" s="28" t="s">
        <v>1369</v>
      </c>
      <c r="B146" s="9" t="s">
        <v>1135</v>
      </c>
      <c r="C146" s="4" t="s">
        <v>1364</v>
      </c>
      <c r="D146" s="12" t="s">
        <v>1136</v>
      </c>
      <c r="E146" s="6">
        <v>3500</v>
      </c>
      <c r="F146" s="129"/>
      <c r="G146" s="130"/>
      <c r="H146" s="119">
        <f t="shared" si="8"/>
        <v>3500</v>
      </c>
      <c r="I146" s="11" t="s">
        <v>17</v>
      </c>
      <c r="J146" s="114" t="s">
        <v>1137</v>
      </c>
      <c r="K146" s="116"/>
      <c r="L146" s="116">
        <v>45303</v>
      </c>
    </row>
    <row r="147" spans="1:12" ht="23.25">
      <c r="A147" s="28" t="s">
        <v>1370</v>
      </c>
      <c r="B147" s="117" t="s">
        <v>1363</v>
      </c>
      <c r="C147" s="4" t="s">
        <v>1364</v>
      </c>
      <c r="D147" s="12" t="s">
        <v>1365</v>
      </c>
      <c r="E147" s="23">
        <v>29750</v>
      </c>
      <c r="F147" s="139"/>
      <c r="G147" s="2"/>
      <c r="H147" s="119">
        <f t="shared" si="8"/>
        <v>29750</v>
      </c>
      <c r="I147" s="11" t="s">
        <v>17</v>
      </c>
      <c r="J147" s="114" t="s">
        <v>1366</v>
      </c>
      <c r="K147" s="116"/>
      <c r="L147" s="116">
        <v>45303</v>
      </c>
    </row>
    <row r="148" spans="1:12" ht="23.25">
      <c r="A148" s="28" t="s">
        <v>1371</v>
      </c>
      <c r="B148" s="9" t="s">
        <v>1135</v>
      </c>
      <c r="C148" s="4" t="s">
        <v>1364</v>
      </c>
      <c r="D148" s="12" t="s">
        <v>1136</v>
      </c>
      <c r="E148" s="23">
        <v>2500</v>
      </c>
      <c r="F148" s="139"/>
      <c r="G148" s="2"/>
      <c r="H148" s="7">
        <f t="shared" si="8"/>
        <v>2500</v>
      </c>
      <c r="I148" s="11" t="s">
        <v>17</v>
      </c>
      <c r="J148" s="114" t="s">
        <v>1137</v>
      </c>
      <c r="K148" s="116"/>
      <c r="L148" s="116">
        <v>45303</v>
      </c>
    </row>
    <row r="149" spans="1:12" ht="21">
      <c r="A149" s="28" t="s">
        <v>1372</v>
      </c>
      <c r="B149" s="97" t="s">
        <v>1373</v>
      </c>
      <c r="C149" s="122" t="s">
        <v>1374</v>
      </c>
      <c r="D149" s="12" t="s">
        <v>1375</v>
      </c>
      <c r="E149" s="6">
        <v>3000</v>
      </c>
      <c r="F149" s="126"/>
      <c r="G149" s="126"/>
      <c r="H149" s="7">
        <f t="shared" si="8"/>
        <v>3000</v>
      </c>
      <c r="I149" s="11" t="s">
        <v>17</v>
      </c>
      <c r="J149" s="11" t="s">
        <v>1376</v>
      </c>
      <c r="K149" s="116"/>
      <c r="L149" s="116">
        <v>45316</v>
      </c>
    </row>
    <row r="150" spans="1:12" ht="21">
      <c r="A150" s="28" t="s">
        <v>1377</v>
      </c>
      <c r="B150" s="97" t="s">
        <v>1378</v>
      </c>
      <c r="C150" s="122" t="s">
        <v>1066</v>
      </c>
      <c r="D150" s="12" t="s">
        <v>1379</v>
      </c>
      <c r="E150" s="6">
        <v>12000</v>
      </c>
      <c r="F150" s="126"/>
      <c r="G150" s="126"/>
      <c r="H150" s="7">
        <f t="shared" si="8"/>
        <v>12000</v>
      </c>
      <c r="I150" s="11" t="s">
        <v>17</v>
      </c>
      <c r="J150" s="11" t="s">
        <v>1380</v>
      </c>
      <c r="K150" s="116"/>
      <c r="L150" s="116">
        <v>45316</v>
      </c>
    </row>
    <row r="151" spans="1:12" ht="21">
      <c r="A151" s="28" t="s">
        <v>1381</v>
      </c>
      <c r="B151" s="97" t="s">
        <v>1382</v>
      </c>
      <c r="C151" s="122" t="s">
        <v>1383</v>
      </c>
      <c r="D151" s="12" t="s">
        <v>1384</v>
      </c>
      <c r="E151" s="6">
        <v>86000</v>
      </c>
      <c r="F151" s="126"/>
      <c r="G151" s="126"/>
      <c r="H151" s="7">
        <f t="shared" si="8"/>
        <v>86000</v>
      </c>
      <c r="I151" s="11" t="s">
        <v>17</v>
      </c>
      <c r="J151" s="154" t="s">
        <v>1385</v>
      </c>
      <c r="K151" s="155"/>
      <c r="L151" s="116">
        <v>45322</v>
      </c>
    </row>
    <row r="152" spans="1:12" ht="21">
      <c r="A152" s="28" t="s">
        <v>1386</v>
      </c>
      <c r="B152" s="97" t="s">
        <v>1271</v>
      </c>
      <c r="C152" s="122" t="s">
        <v>1272</v>
      </c>
      <c r="D152" s="12" t="s">
        <v>1384</v>
      </c>
      <c r="E152" s="6">
        <v>39700</v>
      </c>
      <c r="F152" s="126"/>
      <c r="G152" s="126"/>
      <c r="H152" s="7">
        <f t="shared" si="8"/>
        <v>39700</v>
      </c>
      <c r="I152" s="11" t="s">
        <v>17</v>
      </c>
      <c r="J152" s="154" t="s">
        <v>1273</v>
      </c>
      <c r="K152" s="155"/>
      <c r="L152" s="116">
        <v>45322</v>
      </c>
    </row>
    <row r="153" spans="1:12" ht="21">
      <c r="A153" s="28" t="s">
        <v>1387</v>
      </c>
      <c r="B153" s="97" t="s">
        <v>1388</v>
      </c>
      <c r="C153" s="122" t="s">
        <v>1389</v>
      </c>
      <c r="D153" s="12" t="s">
        <v>1384</v>
      </c>
      <c r="E153" s="6">
        <v>39700</v>
      </c>
      <c r="F153" s="126"/>
      <c r="G153" s="126"/>
      <c r="H153" s="7">
        <f t="shared" si="8"/>
        <v>39700</v>
      </c>
      <c r="I153" s="11" t="s">
        <v>17</v>
      </c>
      <c r="J153" s="154" t="s">
        <v>1390</v>
      </c>
      <c r="K153" s="156">
        <f>SUM(H151:H174)</f>
        <v>1154500</v>
      </c>
      <c r="L153" s="116">
        <v>45322</v>
      </c>
    </row>
    <row r="154" spans="1:12" ht="21">
      <c r="A154" s="28" t="s">
        <v>1391</v>
      </c>
      <c r="B154" s="97" t="s">
        <v>1392</v>
      </c>
      <c r="C154" s="122" t="s">
        <v>1393</v>
      </c>
      <c r="D154" s="12" t="s">
        <v>1384</v>
      </c>
      <c r="E154" s="6">
        <v>26500</v>
      </c>
      <c r="F154" s="126"/>
      <c r="G154" s="126"/>
      <c r="H154" s="7">
        <f t="shared" si="8"/>
        <v>26500</v>
      </c>
      <c r="I154" s="11" t="s">
        <v>17</v>
      </c>
      <c r="J154" s="154" t="s">
        <v>1394</v>
      </c>
      <c r="K154" s="155"/>
      <c r="L154" s="116">
        <v>45322</v>
      </c>
    </row>
    <row r="155" spans="1:12" ht="21">
      <c r="A155" s="28" t="s">
        <v>1395</v>
      </c>
      <c r="B155" s="97" t="s">
        <v>1287</v>
      </c>
      <c r="C155" s="122" t="s">
        <v>1288</v>
      </c>
      <c r="D155" s="12" t="s">
        <v>1384</v>
      </c>
      <c r="E155" s="6">
        <v>39700</v>
      </c>
      <c r="F155" s="126"/>
      <c r="G155" s="126"/>
      <c r="H155" s="7">
        <f t="shared" si="8"/>
        <v>39700</v>
      </c>
      <c r="I155" s="11" t="s">
        <v>17</v>
      </c>
      <c r="J155" s="154" t="s">
        <v>1289</v>
      </c>
      <c r="K155" s="155"/>
      <c r="L155" s="116">
        <v>45322</v>
      </c>
    </row>
    <row r="156" spans="1:12" ht="21">
      <c r="A156" s="28" t="s">
        <v>1396</v>
      </c>
      <c r="B156" s="97" t="s">
        <v>1291</v>
      </c>
      <c r="C156" s="122" t="s">
        <v>1292</v>
      </c>
      <c r="D156" s="12" t="s">
        <v>1384</v>
      </c>
      <c r="E156" s="6">
        <v>33100</v>
      </c>
      <c r="F156" s="126"/>
      <c r="G156" s="126"/>
      <c r="H156" s="7">
        <f t="shared" si="8"/>
        <v>33100</v>
      </c>
      <c r="I156" s="11" t="s">
        <v>17</v>
      </c>
      <c r="J156" s="154" t="s">
        <v>1397</v>
      </c>
      <c r="K156" s="155"/>
      <c r="L156" s="116">
        <v>45322</v>
      </c>
    </row>
    <row r="157" spans="1:12" ht="21">
      <c r="A157" s="28" t="s">
        <v>1398</v>
      </c>
      <c r="B157" s="97" t="s">
        <v>1399</v>
      </c>
      <c r="C157" s="122" t="s">
        <v>1400</v>
      </c>
      <c r="D157" s="12" t="s">
        <v>1384</v>
      </c>
      <c r="E157" s="6">
        <v>66100</v>
      </c>
      <c r="F157" s="126"/>
      <c r="G157" s="126"/>
      <c r="H157" s="7">
        <f t="shared" si="8"/>
        <v>66100</v>
      </c>
      <c r="I157" s="11" t="s">
        <v>17</v>
      </c>
      <c r="J157" s="154" t="s">
        <v>1401</v>
      </c>
      <c r="K157" s="155"/>
      <c r="L157" s="116">
        <v>45322</v>
      </c>
    </row>
    <row r="158" spans="1:12" ht="21">
      <c r="A158" s="28" t="s">
        <v>1402</v>
      </c>
      <c r="B158" s="97" t="s">
        <v>1403</v>
      </c>
      <c r="C158" s="122" t="s">
        <v>1304</v>
      </c>
      <c r="D158" s="12" t="s">
        <v>1384</v>
      </c>
      <c r="E158" s="6">
        <v>92600</v>
      </c>
      <c r="F158" s="126"/>
      <c r="G158" s="126"/>
      <c r="H158" s="7">
        <f t="shared" si="8"/>
        <v>92600</v>
      </c>
      <c r="I158" s="11" t="s">
        <v>17</v>
      </c>
      <c r="J158" s="154" t="s">
        <v>1305</v>
      </c>
      <c r="K158" s="155"/>
      <c r="L158" s="116">
        <v>45322</v>
      </c>
    </row>
    <row r="159" spans="1:12" ht="21">
      <c r="A159" s="28" t="s">
        <v>1404</v>
      </c>
      <c r="B159" s="97" t="s">
        <v>1405</v>
      </c>
      <c r="C159" s="122" t="s">
        <v>1406</v>
      </c>
      <c r="D159" s="12" t="s">
        <v>1384</v>
      </c>
      <c r="E159" s="6">
        <v>19900</v>
      </c>
      <c r="F159" s="126"/>
      <c r="G159" s="126"/>
      <c r="H159" s="7">
        <f t="shared" si="8"/>
        <v>19900</v>
      </c>
      <c r="I159" s="11" t="s">
        <v>17</v>
      </c>
      <c r="J159" s="154" t="s">
        <v>1407</v>
      </c>
      <c r="K159" s="157"/>
      <c r="L159" s="116">
        <v>45322</v>
      </c>
    </row>
    <row r="160" spans="1:12" ht="21">
      <c r="A160" s="28" t="s">
        <v>1408</v>
      </c>
      <c r="B160" s="97" t="s">
        <v>1299</v>
      </c>
      <c r="C160" s="122" t="s">
        <v>1300</v>
      </c>
      <c r="D160" s="12" t="s">
        <v>1384</v>
      </c>
      <c r="E160" s="6">
        <v>52900</v>
      </c>
      <c r="F160" s="126"/>
      <c r="G160" s="126"/>
      <c r="H160" s="7">
        <f t="shared" si="8"/>
        <v>52900</v>
      </c>
      <c r="I160" s="11" t="s">
        <v>17</v>
      </c>
      <c r="J160" s="154" t="s">
        <v>1409</v>
      </c>
      <c r="K160" s="155"/>
      <c r="L160" s="116">
        <v>45322</v>
      </c>
    </row>
    <row r="161" spans="1:12" ht="21">
      <c r="A161" s="28" t="s">
        <v>1410</v>
      </c>
      <c r="B161" s="97" t="s">
        <v>1411</v>
      </c>
      <c r="C161" s="122" t="s">
        <v>1412</v>
      </c>
      <c r="D161" s="12" t="s">
        <v>1384</v>
      </c>
      <c r="E161" s="6">
        <v>49600</v>
      </c>
      <c r="F161" s="126"/>
      <c r="G161" s="126"/>
      <c r="H161" s="7">
        <f t="shared" si="8"/>
        <v>49600</v>
      </c>
      <c r="I161" s="11" t="s">
        <v>17</v>
      </c>
      <c r="J161" s="154" t="s">
        <v>1413</v>
      </c>
      <c r="K161" s="155"/>
      <c r="L161" s="116">
        <v>45322</v>
      </c>
    </row>
    <row r="162" spans="1:12" ht="21">
      <c r="A162" s="28" t="s">
        <v>1414</v>
      </c>
      <c r="B162" s="97" t="s">
        <v>1319</v>
      </c>
      <c r="C162" s="122" t="s">
        <v>1320</v>
      </c>
      <c r="D162" s="12" t="s">
        <v>1384</v>
      </c>
      <c r="E162" s="6">
        <v>66100</v>
      </c>
      <c r="F162" s="126"/>
      <c r="G162" s="126"/>
      <c r="H162" s="7">
        <f t="shared" si="8"/>
        <v>66100</v>
      </c>
      <c r="I162" s="11" t="s">
        <v>17</v>
      </c>
      <c r="J162" s="154" t="s">
        <v>1321</v>
      </c>
      <c r="K162" s="155"/>
      <c r="L162" s="116">
        <v>45322</v>
      </c>
    </row>
    <row r="163" spans="1:12" ht="21">
      <c r="A163" s="28" t="s">
        <v>1415</v>
      </c>
      <c r="B163" s="97" t="s">
        <v>1295</v>
      </c>
      <c r="C163" s="122" t="s">
        <v>1296</v>
      </c>
      <c r="D163" s="12" t="s">
        <v>1384</v>
      </c>
      <c r="E163" s="6">
        <v>39700</v>
      </c>
      <c r="F163" s="126"/>
      <c r="G163" s="126"/>
      <c r="H163" s="7">
        <f t="shared" si="8"/>
        <v>39700</v>
      </c>
      <c r="I163" s="11" t="s">
        <v>17</v>
      </c>
      <c r="J163" s="154" t="s">
        <v>1297</v>
      </c>
      <c r="K163" s="155"/>
      <c r="L163" s="116">
        <v>45322</v>
      </c>
    </row>
    <row r="164" spans="1:12" ht="21">
      <c r="A164" s="28" t="s">
        <v>1416</v>
      </c>
      <c r="B164" s="97" t="s">
        <v>1417</v>
      </c>
      <c r="C164" s="122" t="s">
        <v>1418</v>
      </c>
      <c r="D164" s="12" t="s">
        <v>1384</v>
      </c>
      <c r="E164" s="6">
        <v>99200</v>
      </c>
      <c r="F164" s="126"/>
      <c r="G164" s="126"/>
      <c r="H164" s="7">
        <f t="shared" si="8"/>
        <v>99200</v>
      </c>
      <c r="I164" s="11" t="s">
        <v>17</v>
      </c>
      <c r="J164" s="154" t="s">
        <v>1333</v>
      </c>
      <c r="K164" s="155"/>
      <c r="L164" s="116">
        <v>45322</v>
      </c>
    </row>
    <row r="165" spans="1:12" ht="21">
      <c r="A165" s="28" t="s">
        <v>1419</v>
      </c>
      <c r="B165" s="97" t="s">
        <v>1226</v>
      </c>
      <c r="C165" s="122" t="s">
        <v>29</v>
      </c>
      <c r="D165" s="12" t="s">
        <v>1384</v>
      </c>
      <c r="E165" s="6">
        <v>66100</v>
      </c>
      <c r="F165" s="126"/>
      <c r="G165" s="126"/>
      <c r="H165" s="7">
        <f t="shared" si="8"/>
        <v>66100</v>
      </c>
      <c r="I165" s="11" t="s">
        <v>17</v>
      </c>
      <c r="J165" s="154" t="s">
        <v>1227</v>
      </c>
      <c r="K165" s="155"/>
      <c r="L165" s="116">
        <v>45322</v>
      </c>
    </row>
    <row r="166" spans="1:12" ht="21">
      <c r="A166" s="28" t="s">
        <v>1420</v>
      </c>
      <c r="B166" s="97" t="s">
        <v>1421</v>
      </c>
      <c r="C166" s="122" t="s">
        <v>1422</v>
      </c>
      <c r="D166" s="12" t="s">
        <v>1384</v>
      </c>
      <c r="E166" s="6">
        <v>33100</v>
      </c>
      <c r="F166" s="126"/>
      <c r="G166" s="126"/>
      <c r="H166" s="7">
        <f t="shared" si="8"/>
        <v>33100</v>
      </c>
      <c r="I166" s="11" t="s">
        <v>17</v>
      </c>
      <c r="J166" s="154" t="s">
        <v>1423</v>
      </c>
      <c r="K166" s="155"/>
      <c r="L166" s="116">
        <v>45322</v>
      </c>
    </row>
    <row r="167" spans="1:12" ht="21">
      <c r="A167" s="28" t="s">
        <v>1424</v>
      </c>
      <c r="B167" s="97" t="s">
        <v>1181</v>
      </c>
      <c r="C167" s="122" t="s">
        <v>1182</v>
      </c>
      <c r="D167" s="12" t="s">
        <v>1384</v>
      </c>
      <c r="E167" s="6">
        <v>36400</v>
      </c>
      <c r="F167" s="126"/>
      <c r="G167" s="126"/>
      <c r="H167" s="7">
        <f t="shared" si="8"/>
        <v>36400</v>
      </c>
      <c r="I167" s="11" t="s">
        <v>17</v>
      </c>
      <c r="J167" s="154" t="s">
        <v>1183</v>
      </c>
      <c r="K167" s="155"/>
      <c r="L167" s="116">
        <v>45322</v>
      </c>
    </row>
    <row r="168" spans="1:12" ht="21">
      <c r="A168" s="28" t="s">
        <v>1419</v>
      </c>
      <c r="B168" s="97" t="s">
        <v>1425</v>
      </c>
      <c r="C168" s="122" t="s">
        <v>1426</v>
      </c>
      <c r="D168" s="12" t="s">
        <v>1384</v>
      </c>
      <c r="E168" s="6">
        <v>6800</v>
      </c>
      <c r="F168" s="126"/>
      <c r="G168" s="126"/>
      <c r="H168" s="7">
        <f t="shared" si="8"/>
        <v>6800</v>
      </c>
      <c r="I168" s="11" t="s">
        <v>17</v>
      </c>
      <c r="J168" s="154" t="s">
        <v>1427</v>
      </c>
      <c r="K168" s="155"/>
      <c r="L168" s="116">
        <v>45322</v>
      </c>
    </row>
    <row r="169" spans="1:12" ht="21">
      <c r="A169" s="28" t="s">
        <v>1428</v>
      </c>
      <c r="B169" s="97" t="s">
        <v>1200</v>
      </c>
      <c r="C169" s="122" t="s">
        <v>79</v>
      </c>
      <c r="D169" s="12" t="s">
        <v>1384</v>
      </c>
      <c r="E169" s="6">
        <v>66100</v>
      </c>
      <c r="F169" s="126"/>
      <c r="G169" s="126"/>
      <c r="H169" s="7">
        <f t="shared" si="8"/>
        <v>66100</v>
      </c>
      <c r="I169" s="11" t="s">
        <v>17</v>
      </c>
      <c r="J169" s="154" t="s">
        <v>1201</v>
      </c>
      <c r="K169" s="155"/>
      <c r="L169" s="116">
        <v>45322</v>
      </c>
    </row>
    <row r="170" spans="1:12" ht="21">
      <c r="A170" s="28" t="s">
        <v>1429</v>
      </c>
      <c r="B170" s="97" t="s">
        <v>1430</v>
      </c>
      <c r="C170" s="122" t="s">
        <v>1431</v>
      </c>
      <c r="D170" s="12" t="s">
        <v>1384</v>
      </c>
      <c r="E170" s="6">
        <v>46300</v>
      </c>
      <c r="F170" s="126"/>
      <c r="G170" s="126"/>
      <c r="H170" s="7">
        <f t="shared" si="8"/>
        <v>46300</v>
      </c>
      <c r="I170" s="11" t="s">
        <v>17</v>
      </c>
      <c r="J170" s="154" t="s">
        <v>1432</v>
      </c>
      <c r="K170" s="155"/>
      <c r="L170" s="116">
        <v>45322</v>
      </c>
    </row>
    <row r="171" spans="1:12" ht="21">
      <c r="A171" s="28" t="s">
        <v>1433</v>
      </c>
      <c r="B171" s="97" t="s">
        <v>1256</v>
      </c>
      <c r="C171" s="122" t="s">
        <v>1257</v>
      </c>
      <c r="D171" s="12" t="s">
        <v>1384</v>
      </c>
      <c r="E171" s="6">
        <v>39700</v>
      </c>
      <c r="F171" s="126"/>
      <c r="G171" s="126"/>
      <c r="H171" s="7">
        <f t="shared" si="8"/>
        <v>39700</v>
      </c>
      <c r="I171" s="11" t="s">
        <v>17</v>
      </c>
      <c r="J171" s="154" t="s">
        <v>1258</v>
      </c>
      <c r="K171" s="155"/>
      <c r="L171" s="116">
        <v>45322</v>
      </c>
    </row>
    <row r="172" spans="1:12" ht="21">
      <c r="A172" s="28" t="s">
        <v>1434</v>
      </c>
      <c r="B172" s="97" t="s">
        <v>1435</v>
      </c>
      <c r="C172" s="122" t="s">
        <v>852</v>
      </c>
      <c r="D172" s="12" t="s">
        <v>1384</v>
      </c>
      <c r="E172" s="6">
        <v>19900</v>
      </c>
      <c r="F172" s="126"/>
      <c r="G172" s="126"/>
      <c r="H172" s="7">
        <f t="shared" si="8"/>
        <v>19900</v>
      </c>
      <c r="I172" s="11" t="s">
        <v>17</v>
      </c>
      <c r="J172" s="154" t="s">
        <v>1436</v>
      </c>
      <c r="K172" s="155"/>
      <c r="L172" s="116">
        <v>45322</v>
      </c>
    </row>
    <row r="173" spans="1:12" ht="21">
      <c r="A173" s="28" t="s">
        <v>1437</v>
      </c>
      <c r="B173" s="97" t="s">
        <v>1275</v>
      </c>
      <c r="C173" s="122" t="s">
        <v>1276</v>
      </c>
      <c r="D173" s="12" t="s">
        <v>1384</v>
      </c>
      <c r="E173" s="6">
        <v>36400</v>
      </c>
      <c r="F173" s="126"/>
      <c r="G173" s="126"/>
      <c r="H173" s="7">
        <f t="shared" si="8"/>
        <v>36400</v>
      </c>
      <c r="I173" s="11" t="s">
        <v>17</v>
      </c>
      <c r="J173" s="154" t="s">
        <v>1277</v>
      </c>
      <c r="K173" s="155"/>
      <c r="L173" s="116">
        <v>45322</v>
      </c>
    </row>
    <row r="174" spans="1:12" ht="21">
      <c r="A174" s="28" t="s">
        <v>1438</v>
      </c>
      <c r="B174" s="97" t="s">
        <v>1439</v>
      </c>
      <c r="C174" s="122" t="s">
        <v>1440</v>
      </c>
      <c r="D174" s="12" t="s">
        <v>1384</v>
      </c>
      <c r="E174" s="6">
        <v>52900</v>
      </c>
      <c r="F174" s="126"/>
      <c r="G174" s="126"/>
      <c r="H174" s="7">
        <f t="shared" si="8"/>
        <v>52900</v>
      </c>
      <c r="I174" s="11" t="s">
        <v>17</v>
      </c>
      <c r="J174" s="154" t="s">
        <v>1441</v>
      </c>
      <c r="K174" s="155"/>
      <c r="L174" s="116">
        <v>45322</v>
      </c>
    </row>
    <row r="175" spans="1:12" ht="21">
      <c r="A175" s="18" t="s">
        <v>1442</v>
      </c>
      <c r="B175" s="9" t="s">
        <v>575</v>
      </c>
      <c r="C175" s="44" t="s">
        <v>79</v>
      </c>
      <c r="D175" s="76" t="s">
        <v>1443</v>
      </c>
      <c r="E175" s="6">
        <v>45980</v>
      </c>
      <c r="F175" s="15">
        <f>SUM(E175*7/107)</f>
        <v>3008.03738317757</v>
      </c>
      <c r="G175" s="2">
        <f>SUM(E175-F175)*1/100</f>
        <v>429.7196261682243</v>
      </c>
      <c r="H175" s="7">
        <f t="shared" si="8"/>
        <v>45550.280373831774</v>
      </c>
      <c r="I175" s="123" t="s">
        <v>18</v>
      </c>
      <c r="J175" s="34" t="s">
        <v>576</v>
      </c>
      <c r="K175" s="125" t="s">
        <v>1444</v>
      </c>
      <c r="L175" s="13">
        <v>45331</v>
      </c>
    </row>
    <row r="176" spans="1:12" ht="23.25">
      <c r="A176" s="28" t="s">
        <v>1445</v>
      </c>
      <c r="B176" s="117" t="s">
        <v>1446</v>
      </c>
      <c r="C176" s="4" t="s">
        <v>1447</v>
      </c>
      <c r="D176" s="12" t="s">
        <v>1448</v>
      </c>
      <c r="E176" s="128">
        <v>21250</v>
      </c>
      <c r="F176" s="129"/>
      <c r="G176" s="130"/>
      <c r="H176" s="130">
        <f t="shared" si="8"/>
        <v>21250</v>
      </c>
      <c r="I176" s="11" t="s">
        <v>17</v>
      </c>
      <c r="J176" s="114" t="s">
        <v>1449</v>
      </c>
      <c r="K176" s="120"/>
      <c r="L176" s="120">
        <v>45329</v>
      </c>
    </row>
    <row r="177" spans="1:12" ht="23.25">
      <c r="A177" s="20" t="s">
        <v>1450</v>
      </c>
      <c r="B177" s="9" t="s">
        <v>1135</v>
      </c>
      <c r="C177" s="4" t="s">
        <v>1447</v>
      </c>
      <c r="D177" s="12" t="s">
        <v>1136</v>
      </c>
      <c r="E177" s="128">
        <v>2500</v>
      </c>
      <c r="F177" s="129"/>
      <c r="G177" s="130"/>
      <c r="H177" s="130">
        <f t="shared" si="8"/>
        <v>2500</v>
      </c>
      <c r="I177" s="11" t="s">
        <v>17</v>
      </c>
      <c r="J177" s="114" t="s">
        <v>1137</v>
      </c>
      <c r="K177" s="120"/>
      <c r="L177" s="120">
        <v>45329</v>
      </c>
    </row>
    <row r="178" spans="1:12" ht="23.25">
      <c r="A178" s="20" t="s">
        <v>1451</v>
      </c>
      <c r="B178" s="117" t="s">
        <v>1452</v>
      </c>
      <c r="C178" s="4" t="s">
        <v>1453</v>
      </c>
      <c r="D178" s="12" t="s">
        <v>1448</v>
      </c>
      <c r="E178" s="134">
        <v>21250</v>
      </c>
      <c r="F178" s="129"/>
      <c r="G178" s="130"/>
      <c r="H178" s="130">
        <f aca="true" t="shared" si="9" ref="H178:H184">SUM(E178-G178)</f>
        <v>21250</v>
      </c>
      <c r="I178" s="11" t="s">
        <v>17</v>
      </c>
      <c r="J178" s="114" t="s">
        <v>1454</v>
      </c>
      <c r="K178" s="120"/>
      <c r="L178" s="120">
        <v>45329</v>
      </c>
    </row>
    <row r="179" spans="1:12" ht="23.25">
      <c r="A179" s="28" t="s">
        <v>1455</v>
      </c>
      <c r="B179" s="9" t="s">
        <v>1135</v>
      </c>
      <c r="C179" s="4" t="s">
        <v>1453</v>
      </c>
      <c r="D179" s="12" t="s">
        <v>1136</v>
      </c>
      <c r="E179" s="128">
        <v>2500</v>
      </c>
      <c r="F179" s="129"/>
      <c r="G179" s="130"/>
      <c r="H179" s="130">
        <f t="shared" si="9"/>
        <v>2500</v>
      </c>
      <c r="I179" s="11" t="s">
        <v>17</v>
      </c>
      <c r="J179" s="114" t="s">
        <v>1137</v>
      </c>
      <c r="K179" s="120"/>
      <c r="L179" s="120">
        <v>45329</v>
      </c>
    </row>
    <row r="180" spans="1:12" ht="21">
      <c r="A180" s="18" t="s">
        <v>1456</v>
      </c>
      <c r="B180" s="9" t="s">
        <v>65</v>
      </c>
      <c r="C180" s="44" t="s">
        <v>1457</v>
      </c>
      <c r="D180" s="76" t="s">
        <v>85</v>
      </c>
      <c r="E180" s="6">
        <v>7000</v>
      </c>
      <c r="F180" s="15"/>
      <c r="G180" s="2"/>
      <c r="H180" s="7">
        <f t="shared" si="9"/>
        <v>7000</v>
      </c>
      <c r="I180" s="123" t="s">
        <v>17</v>
      </c>
      <c r="J180" s="34" t="s">
        <v>36</v>
      </c>
      <c r="K180" s="125" t="s">
        <v>1458</v>
      </c>
      <c r="L180" s="13">
        <v>45344</v>
      </c>
    </row>
    <row r="181" spans="1:12" ht="21">
      <c r="A181" s="18" t="s">
        <v>1496</v>
      </c>
      <c r="B181" s="117" t="s">
        <v>1109</v>
      </c>
      <c r="C181" s="4" t="s">
        <v>1110</v>
      </c>
      <c r="D181" s="12" t="s">
        <v>1497</v>
      </c>
      <c r="E181" s="6">
        <v>2500</v>
      </c>
      <c r="F181" s="118"/>
      <c r="G181" s="119"/>
      <c r="H181" s="119">
        <f t="shared" si="9"/>
        <v>2500</v>
      </c>
      <c r="I181" s="11" t="s">
        <v>17</v>
      </c>
      <c r="J181" s="20" t="s">
        <v>1111</v>
      </c>
      <c r="K181" s="125"/>
      <c r="L181" s="13">
        <v>45359</v>
      </c>
    </row>
    <row r="182" spans="1:12" ht="23.25">
      <c r="A182" s="10" t="s">
        <v>1498</v>
      </c>
      <c r="B182" s="9" t="s">
        <v>40</v>
      </c>
      <c r="C182" s="4" t="s">
        <v>1499</v>
      </c>
      <c r="D182" s="12" t="s">
        <v>1500</v>
      </c>
      <c r="E182" s="6">
        <v>6100</v>
      </c>
      <c r="F182" s="15"/>
      <c r="G182" s="2"/>
      <c r="H182" s="7">
        <f t="shared" si="9"/>
        <v>6100</v>
      </c>
      <c r="I182" s="11" t="s">
        <v>17</v>
      </c>
      <c r="J182" s="114" t="s">
        <v>25</v>
      </c>
      <c r="K182" s="115" t="s">
        <v>1501</v>
      </c>
      <c r="L182" s="116">
        <v>45363</v>
      </c>
    </row>
    <row r="183" spans="1:12" ht="21">
      <c r="A183" s="3" t="s">
        <v>1502</v>
      </c>
      <c r="B183" s="9" t="s">
        <v>40</v>
      </c>
      <c r="C183" s="4" t="s">
        <v>1499</v>
      </c>
      <c r="D183" s="12" t="s">
        <v>85</v>
      </c>
      <c r="E183" s="23">
        <v>5800</v>
      </c>
      <c r="F183" s="15"/>
      <c r="G183" s="2"/>
      <c r="H183" s="7">
        <f t="shared" si="9"/>
        <v>5800</v>
      </c>
      <c r="I183" s="25">
        <f>SUM(H182:H183)</f>
        <v>11900</v>
      </c>
      <c r="J183" s="20"/>
      <c r="K183" s="150">
        <v>4462</v>
      </c>
      <c r="L183" s="116">
        <v>45363</v>
      </c>
    </row>
    <row r="184" spans="1:12" ht="21">
      <c r="A184" s="10" t="s">
        <v>1503</v>
      </c>
      <c r="B184" s="9" t="s">
        <v>1504</v>
      </c>
      <c r="C184" s="4" t="s">
        <v>1505</v>
      </c>
      <c r="D184" s="12" t="s">
        <v>1506</v>
      </c>
      <c r="E184" s="6">
        <v>19998.3</v>
      </c>
      <c r="F184" s="15">
        <f>SUM(E184*7/107)</f>
        <v>1308.3</v>
      </c>
      <c r="G184" s="2">
        <f>SUM(E184-F184)*1/100</f>
        <v>186.9</v>
      </c>
      <c r="H184" s="7">
        <f t="shared" si="9"/>
        <v>19811.399999999998</v>
      </c>
      <c r="I184" s="25" t="s">
        <v>14</v>
      </c>
      <c r="J184" s="20" t="s">
        <v>1507</v>
      </c>
      <c r="K184" s="24">
        <v>2023100003</v>
      </c>
      <c r="L184" s="13">
        <v>45363</v>
      </c>
    </row>
    <row r="185" spans="1:12" ht="21">
      <c r="A185" s="18" t="s">
        <v>1508</v>
      </c>
      <c r="B185" s="117" t="s">
        <v>24</v>
      </c>
      <c r="C185" s="4" t="s">
        <v>1499</v>
      </c>
      <c r="D185" s="12" t="s">
        <v>85</v>
      </c>
      <c r="E185" s="6">
        <v>12575</v>
      </c>
      <c r="F185" s="118"/>
      <c r="G185" s="2">
        <f>SUM(E185-F185)*1/100</f>
        <v>125.75</v>
      </c>
      <c r="H185" s="119">
        <f aca="true" t="shared" si="10" ref="H185:H193">SUM(E185-G185)</f>
        <v>12449.25</v>
      </c>
      <c r="I185" s="11" t="s">
        <v>18</v>
      </c>
      <c r="J185" s="20" t="s">
        <v>25</v>
      </c>
      <c r="K185" s="125" t="s">
        <v>1509</v>
      </c>
      <c r="L185" s="13">
        <v>45371</v>
      </c>
    </row>
    <row r="186" spans="1:12" ht="21">
      <c r="A186" s="10" t="s">
        <v>1510</v>
      </c>
      <c r="B186" s="9" t="s">
        <v>1511</v>
      </c>
      <c r="C186" s="44" t="s">
        <v>1499</v>
      </c>
      <c r="D186" s="76" t="s">
        <v>1512</v>
      </c>
      <c r="E186" s="6">
        <v>20000</v>
      </c>
      <c r="F186" s="15">
        <f>SUM(E186*7/107)</f>
        <v>1308.411214953271</v>
      </c>
      <c r="G186" s="2">
        <f>SUM(E186-F186)*1/100</f>
        <v>186.9158878504673</v>
      </c>
      <c r="H186" s="7">
        <f t="shared" si="10"/>
        <v>19813.084112149532</v>
      </c>
      <c r="I186" s="11" t="s">
        <v>18</v>
      </c>
      <c r="J186" s="34" t="s">
        <v>1513</v>
      </c>
      <c r="K186" s="115" t="s">
        <v>1514</v>
      </c>
      <c r="L186" s="13">
        <v>45371</v>
      </c>
    </row>
    <row r="187" spans="1:12" ht="23.25">
      <c r="A187" s="28" t="s">
        <v>1515</v>
      </c>
      <c r="B187" s="117" t="s">
        <v>1516</v>
      </c>
      <c r="C187" s="4" t="s">
        <v>1517</v>
      </c>
      <c r="D187" s="12" t="s">
        <v>1518</v>
      </c>
      <c r="E187" s="128">
        <v>6000</v>
      </c>
      <c r="F187" s="129"/>
      <c r="G187" s="130"/>
      <c r="H187" s="130">
        <f t="shared" si="10"/>
        <v>6000</v>
      </c>
      <c r="I187" s="11" t="s">
        <v>17</v>
      </c>
      <c r="J187" s="114" t="s">
        <v>1519</v>
      </c>
      <c r="K187" s="120"/>
      <c r="L187" s="120">
        <v>45376</v>
      </c>
    </row>
    <row r="188" spans="1:12" ht="23.25">
      <c r="A188" s="20" t="s">
        <v>1520</v>
      </c>
      <c r="B188" s="9" t="s">
        <v>1521</v>
      </c>
      <c r="C188" s="4" t="s">
        <v>1522</v>
      </c>
      <c r="D188" s="12" t="s">
        <v>1523</v>
      </c>
      <c r="E188" s="128">
        <v>13950</v>
      </c>
      <c r="F188" s="129"/>
      <c r="G188" s="130"/>
      <c r="H188" s="130">
        <f t="shared" si="10"/>
        <v>13950</v>
      </c>
      <c r="I188" s="11" t="s">
        <v>17</v>
      </c>
      <c r="J188" s="114" t="s">
        <v>1524</v>
      </c>
      <c r="K188" s="120"/>
      <c r="L188" s="120">
        <v>45376</v>
      </c>
    </row>
    <row r="189" spans="1:12" ht="21">
      <c r="A189" s="18" t="s">
        <v>1525</v>
      </c>
      <c r="B189" s="117" t="s">
        <v>24</v>
      </c>
      <c r="C189" s="4" t="s">
        <v>1499</v>
      </c>
      <c r="D189" s="12" t="s">
        <v>1526</v>
      </c>
      <c r="E189" s="6">
        <v>19500</v>
      </c>
      <c r="F189" s="118"/>
      <c r="G189" s="2">
        <f>SUM(E189-F189)*1/100</f>
        <v>195</v>
      </c>
      <c r="H189" s="119">
        <f t="shared" si="10"/>
        <v>19305</v>
      </c>
      <c r="I189" s="11" t="s">
        <v>18</v>
      </c>
      <c r="J189" s="20" t="s">
        <v>25</v>
      </c>
      <c r="K189" s="125" t="s">
        <v>1527</v>
      </c>
      <c r="L189" s="13">
        <v>45380</v>
      </c>
    </row>
    <row r="190" spans="1:12" ht="21">
      <c r="A190" s="18" t="s">
        <v>2185</v>
      </c>
      <c r="B190" s="9" t="s">
        <v>65</v>
      </c>
      <c r="C190" s="44" t="s">
        <v>1486</v>
      </c>
      <c r="D190" s="76" t="s">
        <v>2186</v>
      </c>
      <c r="E190" s="6">
        <v>6000</v>
      </c>
      <c r="F190" s="15"/>
      <c r="G190" s="2"/>
      <c r="H190" s="7">
        <f t="shared" si="10"/>
        <v>6000</v>
      </c>
      <c r="I190" s="123" t="s">
        <v>17</v>
      </c>
      <c r="J190" s="34" t="s">
        <v>36</v>
      </c>
      <c r="K190" s="125" t="s">
        <v>2187</v>
      </c>
      <c r="L190" s="13">
        <v>45392</v>
      </c>
    </row>
    <row r="191" spans="1:12" ht="21">
      <c r="A191" s="10" t="s">
        <v>2188</v>
      </c>
      <c r="B191" s="76" t="s">
        <v>804</v>
      </c>
      <c r="C191" s="44" t="s">
        <v>125</v>
      </c>
      <c r="D191" s="63" t="s">
        <v>30</v>
      </c>
      <c r="E191" s="27">
        <v>5922.45</v>
      </c>
      <c r="F191" s="15">
        <f>SUM(E191*7/107)</f>
        <v>387.45</v>
      </c>
      <c r="G191" s="2">
        <f>SUM(E191-F191)*1/100</f>
        <v>55.35</v>
      </c>
      <c r="H191" s="7">
        <f t="shared" si="10"/>
        <v>5867.099999999999</v>
      </c>
      <c r="I191" s="40" t="s">
        <v>37</v>
      </c>
      <c r="J191" s="34" t="s">
        <v>42</v>
      </c>
      <c r="K191" s="115" t="s">
        <v>2189</v>
      </c>
      <c r="L191" s="116">
        <v>45393</v>
      </c>
    </row>
    <row r="192" spans="1:12" ht="21">
      <c r="A192" s="3" t="s">
        <v>2190</v>
      </c>
      <c r="B192" s="9" t="s">
        <v>2191</v>
      </c>
      <c r="C192" s="44" t="s">
        <v>125</v>
      </c>
      <c r="D192" s="12" t="s">
        <v>2192</v>
      </c>
      <c r="E192" s="23">
        <v>3450</v>
      </c>
      <c r="F192" s="15"/>
      <c r="G192" s="2"/>
      <c r="H192" s="7">
        <f t="shared" si="10"/>
        <v>3450</v>
      </c>
      <c r="I192" s="25" t="s">
        <v>18</v>
      </c>
      <c r="J192" s="20" t="s">
        <v>25</v>
      </c>
      <c r="K192" s="150">
        <v>4082</v>
      </c>
      <c r="L192" s="116">
        <v>45393</v>
      </c>
    </row>
    <row r="193" spans="1:12" ht="21">
      <c r="A193" s="18" t="s">
        <v>2193</v>
      </c>
      <c r="B193" s="9" t="s">
        <v>2194</v>
      </c>
      <c r="C193" s="44" t="s">
        <v>1486</v>
      </c>
      <c r="D193" s="76" t="s">
        <v>1487</v>
      </c>
      <c r="E193" s="6">
        <v>30000</v>
      </c>
      <c r="F193" s="15"/>
      <c r="G193" s="2">
        <f>SUM(E193-F193)*1/100</f>
        <v>300</v>
      </c>
      <c r="H193" s="7">
        <f t="shared" si="10"/>
        <v>29700</v>
      </c>
      <c r="I193" s="123" t="s">
        <v>14</v>
      </c>
      <c r="J193" s="34" t="s">
        <v>2195</v>
      </c>
      <c r="K193" s="125" t="s">
        <v>2196</v>
      </c>
      <c r="L193" s="13">
        <v>45407</v>
      </c>
    </row>
    <row r="194" spans="1:12" ht="21">
      <c r="A194" s="10"/>
      <c r="B194" s="9"/>
      <c r="C194" s="44"/>
      <c r="D194" s="12"/>
      <c r="E194" s="6"/>
      <c r="F194" s="15"/>
      <c r="G194" s="2"/>
      <c r="H194" s="7"/>
      <c r="I194" s="26"/>
      <c r="J194" s="34"/>
      <c r="K194" s="125"/>
      <c r="L194" s="13"/>
    </row>
    <row r="201" spans="1:12" ht="21">
      <c r="A201" s="18" t="s">
        <v>1528</v>
      </c>
      <c r="B201" s="33" t="s">
        <v>1073</v>
      </c>
      <c r="C201" s="44" t="s">
        <v>1037</v>
      </c>
      <c r="D201" s="45" t="s">
        <v>1529</v>
      </c>
      <c r="E201" s="6">
        <v>40392.5</v>
      </c>
      <c r="F201" s="15">
        <f>SUM(E201*7/107)</f>
        <v>2642.5</v>
      </c>
      <c r="G201" s="2">
        <f>SUM(E201-F201)*1/100</f>
        <v>377.5</v>
      </c>
      <c r="H201" s="7">
        <f aca="true" t="shared" si="11" ref="H201:H213">SUM(E201-G201)</f>
        <v>40015</v>
      </c>
      <c r="I201" s="107" t="s">
        <v>14</v>
      </c>
      <c r="J201" s="25" t="s">
        <v>1075</v>
      </c>
      <c r="K201" s="43" t="s">
        <v>1530</v>
      </c>
      <c r="L201" s="13">
        <v>45370</v>
      </c>
    </row>
    <row r="202" spans="1:12" ht="21">
      <c r="A202" s="18" t="s">
        <v>1531</v>
      </c>
      <c r="B202" s="33" t="s">
        <v>1532</v>
      </c>
      <c r="C202" s="44" t="s">
        <v>800</v>
      </c>
      <c r="D202" s="45" t="s">
        <v>1533</v>
      </c>
      <c r="E202" s="6">
        <v>22000</v>
      </c>
      <c r="F202" s="15"/>
      <c r="G202" s="2">
        <f>SUM(E202-F202)*1/100</f>
        <v>220</v>
      </c>
      <c r="H202" s="7">
        <f t="shared" si="11"/>
        <v>21780</v>
      </c>
      <c r="I202" s="105" t="s">
        <v>16</v>
      </c>
      <c r="J202" s="25" t="s">
        <v>1534</v>
      </c>
      <c r="K202" s="43" t="s">
        <v>1535</v>
      </c>
      <c r="L202" s="13">
        <v>45370</v>
      </c>
    </row>
    <row r="203" spans="1:12" ht="21">
      <c r="A203" s="10" t="s">
        <v>1536</v>
      </c>
      <c r="B203" s="33" t="s">
        <v>1537</v>
      </c>
      <c r="C203" s="44" t="s">
        <v>1037</v>
      </c>
      <c r="D203" s="45" t="s">
        <v>1538</v>
      </c>
      <c r="E203" s="6">
        <v>5700</v>
      </c>
      <c r="F203" s="15"/>
      <c r="G203" s="2"/>
      <c r="H203" s="7">
        <f t="shared" si="11"/>
        <v>5700</v>
      </c>
      <c r="I203" s="107" t="s">
        <v>14</v>
      </c>
      <c r="J203" s="34" t="s">
        <v>1539</v>
      </c>
      <c r="K203" s="35"/>
      <c r="L203" s="13">
        <v>45370</v>
      </c>
    </row>
    <row r="204" spans="1:12" ht="21">
      <c r="A204" s="18" t="s">
        <v>1540</v>
      </c>
      <c r="B204" s="33" t="s">
        <v>1541</v>
      </c>
      <c r="C204" s="44" t="s">
        <v>1037</v>
      </c>
      <c r="D204" s="45" t="s">
        <v>1542</v>
      </c>
      <c r="E204" s="6">
        <v>10500</v>
      </c>
      <c r="F204" s="15"/>
      <c r="G204" s="2">
        <f>SUM(E204-F204)*1/100</f>
        <v>105</v>
      </c>
      <c r="H204" s="7">
        <f t="shared" si="11"/>
        <v>10395</v>
      </c>
      <c r="I204" s="105" t="s">
        <v>14</v>
      </c>
      <c r="J204" s="34" t="s">
        <v>1543</v>
      </c>
      <c r="K204" s="35"/>
      <c r="L204" s="13">
        <v>45370</v>
      </c>
    </row>
    <row r="205" spans="1:12" ht="21">
      <c r="A205" s="18" t="s">
        <v>1544</v>
      </c>
      <c r="B205" s="33" t="s">
        <v>1545</v>
      </c>
      <c r="C205" s="44" t="s">
        <v>1030</v>
      </c>
      <c r="D205" s="45" t="s">
        <v>1546</v>
      </c>
      <c r="E205" s="6">
        <v>41000</v>
      </c>
      <c r="F205" s="15"/>
      <c r="G205" s="2">
        <f>SUM(E205-F205)*1/100</f>
        <v>410</v>
      </c>
      <c r="H205" s="7">
        <f t="shared" si="11"/>
        <v>40590</v>
      </c>
      <c r="I205" s="46" t="s">
        <v>18</v>
      </c>
      <c r="J205" s="34" t="s">
        <v>1043</v>
      </c>
      <c r="K205" s="35" t="s">
        <v>1547</v>
      </c>
      <c r="L205" s="13">
        <v>45370</v>
      </c>
    </row>
    <row r="206" spans="1:12" ht="21">
      <c r="A206" s="169" t="s">
        <v>1548</v>
      </c>
      <c r="B206" s="33" t="s">
        <v>173</v>
      </c>
      <c r="C206" s="44" t="s">
        <v>1047</v>
      </c>
      <c r="D206" s="45" t="s">
        <v>1549</v>
      </c>
      <c r="E206" s="48">
        <v>31500</v>
      </c>
      <c r="F206" s="158">
        <f>SUM(E206*7/107)</f>
        <v>2060.7476635514017</v>
      </c>
      <c r="G206" s="159">
        <f>SUM(E206-F206)*1/100</f>
        <v>294.39252336448595</v>
      </c>
      <c r="H206" s="62">
        <f t="shared" si="11"/>
        <v>31205.607476635512</v>
      </c>
      <c r="I206" s="98" t="s">
        <v>37</v>
      </c>
      <c r="J206" s="34" t="s">
        <v>174</v>
      </c>
      <c r="K206" s="170" t="s">
        <v>1550</v>
      </c>
      <c r="L206" s="50">
        <v>45370</v>
      </c>
    </row>
    <row r="207" spans="1:12" ht="21">
      <c r="A207" s="18" t="s">
        <v>1544</v>
      </c>
      <c r="B207" s="33" t="s">
        <v>65</v>
      </c>
      <c r="C207" s="44" t="s">
        <v>1030</v>
      </c>
      <c r="D207" s="45" t="s">
        <v>1031</v>
      </c>
      <c r="E207" s="6">
        <v>2829</v>
      </c>
      <c r="F207" s="15"/>
      <c r="G207" s="2"/>
      <c r="H207" s="7">
        <f t="shared" si="11"/>
        <v>2829</v>
      </c>
      <c r="I207" s="99" t="s">
        <v>17</v>
      </c>
      <c r="J207" s="99" t="s">
        <v>36</v>
      </c>
      <c r="K207" s="35" t="s">
        <v>1551</v>
      </c>
      <c r="L207" s="13">
        <v>45366</v>
      </c>
    </row>
    <row r="208" spans="1:12" ht="21">
      <c r="A208" s="18" t="s">
        <v>1552</v>
      </c>
      <c r="B208" s="33" t="s">
        <v>1553</v>
      </c>
      <c r="C208" s="44" t="s">
        <v>132</v>
      </c>
      <c r="D208" s="45" t="s">
        <v>1554</v>
      </c>
      <c r="E208" s="6">
        <v>179</v>
      </c>
      <c r="F208" s="15"/>
      <c r="G208" s="2"/>
      <c r="H208" s="7">
        <f t="shared" si="11"/>
        <v>179</v>
      </c>
      <c r="I208" s="107" t="s">
        <v>17</v>
      </c>
      <c r="J208" s="25" t="s">
        <v>1555</v>
      </c>
      <c r="K208" s="43"/>
      <c r="L208" s="13">
        <v>45378</v>
      </c>
    </row>
    <row r="209" spans="1:12" ht="21">
      <c r="A209" s="18" t="s">
        <v>1556</v>
      </c>
      <c r="B209" s="33" t="s">
        <v>1557</v>
      </c>
      <c r="C209" s="44" t="s">
        <v>789</v>
      </c>
      <c r="D209" s="45" t="s">
        <v>1558</v>
      </c>
      <c r="E209" s="6">
        <v>7000</v>
      </c>
      <c r="F209" s="15"/>
      <c r="G209" s="2"/>
      <c r="H209" s="7">
        <f t="shared" si="11"/>
        <v>7000</v>
      </c>
      <c r="I209" s="107" t="s">
        <v>17</v>
      </c>
      <c r="J209" s="25" t="s">
        <v>1559</v>
      </c>
      <c r="K209" s="43"/>
      <c r="L209" s="13">
        <v>45378</v>
      </c>
    </row>
    <row r="210" spans="1:12" ht="21">
      <c r="A210" s="18" t="s">
        <v>1560</v>
      </c>
      <c r="B210" s="33" t="s">
        <v>1561</v>
      </c>
      <c r="C210" s="44" t="s">
        <v>1562</v>
      </c>
      <c r="D210" s="45" t="s">
        <v>1563</v>
      </c>
      <c r="E210" s="6">
        <v>5000</v>
      </c>
      <c r="F210" s="15"/>
      <c r="G210" s="2"/>
      <c r="H210" s="7">
        <f t="shared" si="11"/>
        <v>5000</v>
      </c>
      <c r="I210" s="99" t="s">
        <v>14</v>
      </c>
      <c r="J210" s="99" t="s">
        <v>1564</v>
      </c>
      <c r="K210" s="35"/>
      <c r="L210" s="13">
        <v>45380</v>
      </c>
    </row>
    <row r="211" spans="1:12" ht="21">
      <c r="A211" s="18" t="s">
        <v>1565</v>
      </c>
      <c r="B211" s="33" t="s">
        <v>1566</v>
      </c>
      <c r="C211" s="44" t="s">
        <v>1567</v>
      </c>
      <c r="D211" s="45" t="s">
        <v>1568</v>
      </c>
      <c r="E211" s="27">
        <v>8346</v>
      </c>
      <c r="F211" s="15">
        <f>SUM(E211*7/107)</f>
        <v>546</v>
      </c>
      <c r="G211" s="2">
        <f>SUM(E211-F211)*1/100</f>
        <v>78</v>
      </c>
      <c r="H211" s="7">
        <f t="shared" si="11"/>
        <v>8268</v>
      </c>
      <c r="I211" s="101" t="s">
        <v>15</v>
      </c>
      <c r="J211" s="25" t="s">
        <v>1569</v>
      </c>
      <c r="K211" s="35" t="s">
        <v>1570</v>
      </c>
      <c r="L211" s="13">
        <v>45380</v>
      </c>
    </row>
    <row r="212" spans="1:12" ht="21">
      <c r="A212" s="18" t="s">
        <v>1571</v>
      </c>
      <c r="B212" s="33" t="s">
        <v>1572</v>
      </c>
      <c r="C212" s="44" t="s">
        <v>1030</v>
      </c>
      <c r="D212" s="45" t="s">
        <v>1573</v>
      </c>
      <c r="E212" s="27">
        <v>54375</v>
      </c>
      <c r="F212" s="15"/>
      <c r="G212" s="2">
        <f>SUM(E212-F212)*1/100</f>
        <v>543.75</v>
      </c>
      <c r="H212" s="7">
        <f t="shared" si="11"/>
        <v>53831.25</v>
      </c>
      <c r="I212" s="99" t="s">
        <v>16</v>
      </c>
      <c r="J212" s="99" t="s">
        <v>1574</v>
      </c>
      <c r="K212" s="35" t="s">
        <v>1575</v>
      </c>
      <c r="L212" s="13">
        <v>45380</v>
      </c>
    </row>
    <row r="213" spans="1:12" ht="21">
      <c r="A213" s="18" t="s">
        <v>1556</v>
      </c>
      <c r="B213" s="33" t="s">
        <v>40</v>
      </c>
      <c r="C213" s="44" t="s">
        <v>1576</v>
      </c>
      <c r="D213" s="45" t="s">
        <v>1577</v>
      </c>
      <c r="E213" s="6">
        <v>1200</v>
      </c>
      <c r="F213" s="15"/>
      <c r="G213" s="2"/>
      <c r="H213" s="7">
        <f t="shared" si="11"/>
        <v>1200</v>
      </c>
      <c r="I213" s="99" t="s">
        <v>18</v>
      </c>
      <c r="J213" s="99" t="s">
        <v>25</v>
      </c>
      <c r="K213" s="35" t="s">
        <v>1578</v>
      </c>
      <c r="L213" s="13">
        <v>45380</v>
      </c>
    </row>
    <row r="214" spans="1:12" ht="21">
      <c r="A214" s="10" t="s">
        <v>1579</v>
      </c>
      <c r="B214" s="33" t="s">
        <v>1580</v>
      </c>
      <c r="C214" s="44" t="s">
        <v>1461</v>
      </c>
      <c r="D214" s="45" t="s">
        <v>1581</v>
      </c>
      <c r="E214" s="6">
        <v>4500</v>
      </c>
      <c r="F214" s="15"/>
      <c r="G214" s="2"/>
      <c r="H214" s="7">
        <v>2100</v>
      </c>
      <c r="I214" s="99" t="s">
        <v>16</v>
      </c>
      <c r="J214" s="99" t="s">
        <v>1582</v>
      </c>
      <c r="K214" s="108"/>
      <c r="L214" s="13">
        <v>45380</v>
      </c>
    </row>
    <row r="215" spans="1:12" ht="21">
      <c r="A215" s="3"/>
      <c r="B215" s="33" t="s">
        <v>1583</v>
      </c>
      <c r="C215" s="44"/>
      <c r="D215" s="45"/>
      <c r="E215" s="6"/>
      <c r="F215" s="15"/>
      <c r="G215" s="2"/>
      <c r="H215" s="7">
        <v>2400</v>
      </c>
      <c r="I215" s="99" t="s">
        <v>18</v>
      </c>
      <c r="J215" s="99" t="s">
        <v>1584</v>
      </c>
      <c r="K215" s="14"/>
      <c r="L215" s="13">
        <v>45380</v>
      </c>
    </row>
    <row r="216" spans="1:12" ht="21">
      <c r="A216" s="18" t="s">
        <v>2197</v>
      </c>
      <c r="B216" s="33" t="s">
        <v>100</v>
      </c>
      <c r="C216" s="44" t="s">
        <v>73</v>
      </c>
      <c r="D216" s="45" t="s">
        <v>2198</v>
      </c>
      <c r="E216" s="6">
        <v>10000</v>
      </c>
      <c r="F216" s="15"/>
      <c r="G216" s="2">
        <f>SUM(E216-F216)*1/100</f>
        <v>100</v>
      </c>
      <c r="H216" s="7">
        <f aca="true" t="shared" si="12" ref="H216:H224">SUM(E216-G216)</f>
        <v>9900</v>
      </c>
      <c r="I216" s="107" t="s">
        <v>18</v>
      </c>
      <c r="J216" s="25" t="s">
        <v>101</v>
      </c>
      <c r="K216" s="43"/>
      <c r="L216" s="13">
        <v>45385</v>
      </c>
    </row>
    <row r="217" spans="1:12" ht="21">
      <c r="A217" s="18" t="s">
        <v>2199</v>
      </c>
      <c r="B217" s="33" t="s">
        <v>2200</v>
      </c>
      <c r="C217" s="44" t="s">
        <v>73</v>
      </c>
      <c r="D217" s="45" t="s">
        <v>2201</v>
      </c>
      <c r="E217" s="6">
        <v>26000</v>
      </c>
      <c r="F217" s="15"/>
      <c r="G217" s="2">
        <f>SUM(E217-F217)*1/100</f>
        <v>260</v>
      </c>
      <c r="H217" s="7">
        <f t="shared" si="12"/>
        <v>25740</v>
      </c>
      <c r="I217" s="107" t="s">
        <v>14</v>
      </c>
      <c r="J217" s="25" t="s">
        <v>2202</v>
      </c>
      <c r="K217" s="43"/>
      <c r="L217" s="13">
        <v>45385</v>
      </c>
    </row>
    <row r="218" spans="1:12" ht="21">
      <c r="A218" s="10" t="s">
        <v>2203</v>
      </c>
      <c r="B218" s="33" t="s">
        <v>24</v>
      </c>
      <c r="C218" s="44" t="s">
        <v>73</v>
      </c>
      <c r="D218" s="45" t="s">
        <v>2204</v>
      </c>
      <c r="E218" s="6">
        <v>2000</v>
      </c>
      <c r="F218" s="15"/>
      <c r="G218" s="2"/>
      <c r="H218" s="7">
        <f t="shared" si="12"/>
        <v>2000</v>
      </c>
      <c r="I218" s="107" t="s">
        <v>18</v>
      </c>
      <c r="J218" s="34" t="s">
        <v>25</v>
      </c>
      <c r="K218" s="35" t="s">
        <v>2205</v>
      </c>
      <c r="L218" s="13">
        <v>45385</v>
      </c>
    </row>
    <row r="219" spans="1:12" ht="21">
      <c r="A219" s="18" t="s">
        <v>2206</v>
      </c>
      <c r="B219" s="33" t="s">
        <v>24</v>
      </c>
      <c r="C219" s="44" t="s">
        <v>73</v>
      </c>
      <c r="D219" s="45" t="s">
        <v>2207</v>
      </c>
      <c r="E219" s="6">
        <v>33000</v>
      </c>
      <c r="F219" s="15"/>
      <c r="G219" s="2">
        <f>SUM(E219-F219)*1/100</f>
        <v>330</v>
      </c>
      <c r="H219" s="7">
        <f t="shared" si="12"/>
        <v>32670</v>
      </c>
      <c r="I219" s="113">
        <f>SUM(H218:H219)</f>
        <v>34670</v>
      </c>
      <c r="J219" s="34"/>
      <c r="K219" s="35" t="s">
        <v>2208</v>
      </c>
      <c r="L219" s="13">
        <v>45385</v>
      </c>
    </row>
    <row r="220" spans="1:12" ht="21">
      <c r="A220" s="18" t="s">
        <v>2209</v>
      </c>
      <c r="B220" s="33" t="s">
        <v>1101</v>
      </c>
      <c r="C220" s="44" t="s">
        <v>73</v>
      </c>
      <c r="D220" s="45" t="s">
        <v>2210</v>
      </c>
      <c r="E220" s="6">
        <v>41000</v>
      </c>
      <c r="F220" s="15">
        <f>SUM(E220*7/107)</f>
        <v>2682.2429906542056</v>
      </c>
      <c r="G220" s="2">
        <f>SUM(E220-F220)*1/100</f>
        <v>383.1775700934579</v>
      </c>
      <c r="H220" s="7">
        <f t="shared" si="12"/>
        <v>40616.82242990654</v>
      </c>
      <c r="I220" s="46" t="s">
        <v>14</v>
      </c>
      <c r="J220" s="34" t="s">
        <v>1103</v>
      </c>
      <c r="K220" s="35"/>
      <c r="L220" s="13">
        <v>45385</v>
      </c>
    </row>
    <row r="221" spans="1:12" ht="21">
      <c r="A221" s="3" t="s">
        <v>2211</v>
      </c>
      <c r="B221" s="33" t="s">
        <v>1101</v>
      </c>
      <c r="C221" s="44" t="s">
        <v>73</v>
      </c>
      <c r="D221" s="45" t="s">
        <v>2212</v>
      </c>
      <c r="E221" s="6">
        <v>17800</v>
      </c>
      <c r="F221" s="15">
        <f>SUM(E221*7/107)</f>
        <v>1164.4859813084113</v>
      </c>
      <c r="G221" s="2">
        <f>SUM(E221-F221)*1/100</f>
        <v>166.3551401869159</v>
      </c>
      <c r="H221" s="7">
        <f t="shared" si="12"/>
        <v>17633.644859813085</v>
      </c>
      <c r="I221" s="113">
        <f>SUM(H220:H221)</f>
        <v>58250.46728971963</v>
      </c>
      <c r="J221" s="34"/>
      <c r="K221" s="14"/>
      <c r="L221" s="13">
        <v>45385</v>
      </c>
    </row>
    <row r="222" spans="1:12" ht="21">
      <c r="A222" s="18" t="s">
        <v>2213</v>
      </c>
      <c r="B222" s="33" t="s">
        <v>1018</v>
      </c>
      <c r="C222" s="44" t="s">
        <v>73</v>
      </c>
      <c r="D222" s="45" t="s">
        <v>2214</v>
      </c>
      <c r="E222" s="6">
        <v>25075</v>
      </c>
      <c r="F222" s="15">
        <f>SUM(E222*7/107)</f>
        <v>1640.4205607476636</v>
      </c>
      <c r="G222" s="2">
        <f>SUM(E222-F222)*1/100</f>
        <v>234.34579439252335</v>
      </c>
      <c r="H222" s="7">
        <f t="shared" si="12"/>
        <v>24840.654205607476</v>
      </c>
      <c r="I222" s="107" t="s">
        <v>14</v>
      </c>
      <c r="J222" s="99" t="s">
        <v>997</v>
      </c>
      <c r="K222" s="35" t="s">
        <v>2215</v>
      </c>
      <c r="L222" s="13">
        <v>45385</v>
      </c>
    </row>
    <row r="223" spans="1:12" ht="21">
      <c r="A223" s="18" t="s">
        <v>2216</v>
      </c>
      <c r="B223" s="33" t="s">
        <v>1018</v>
      </c>
      <c r="C223" s="44" t="s">
        <v>73</v>
      </c>
      <c r="D223" s="45" t="s">
        <v>996</v>
      </c>
      <c r="E223" s="27">
        <v>27250</v>
      </c>
      <c r="F223" s="15">
        <f>SUM(E223*7/107)</f>
        <v>1782.7102803738317</v>
      </c>
      <c r="G223" s="2">
        <f>SUM(E223-F223)*1/100</f>
        <v>254.6728971962617</v>
      </c>
      <c r="H223" s="7">
        <f t="shared" si="12"/>
        <v>26995.327102803738</v>
      </c>
      <c r="I223" s="113">
        <f>SUM(H222:H223)</f>
        <v>51835.98130841121</v>
      </c>
      <c r="J223" s="25"/>
      <c r="K223" s="35" t="s">
        <v>2217</v>
      </c>
      <c r="L223" s="13">
        <v>45385</v>
      </c>
    </row>
    <row r="224" spans="1:12" ht="21">
      <c r="A224" s="18" t="s">
        <v>2218</v>
      </c>
      <c r="B224" s="33" t="s">
        <v>65</v>
      </c>
      <c r="C224" s="44" t="s">
        <v>153</v>
      </c>
      <c r="D224" s="45" t="s">
        <v>2219</v>
      </c>
      <c r="E224" s="6">
        <v>400</v>
      </c>
      <c r="F224" s="15"/>
      <c r="G224" s="2"/>
      <c r="H224" s="7">
        <f t="shared" si="12"/>
        <v>400</v>
      </c>
      <c r="I224" s="99" t="s">
        <v>17</v>
      </c>
      <c r="J224" s="99" t="s">
        <v>36</v>
      </c>
      <c r="K224" s="100" t="s">
        <v>2220</v>
      </c>
      <c r="L224" s="13">
        <v>45383</v>
      </c>
    </row>
    <row r="225" spans="1:12" ht="21">
      <c r="A225" s="18" t="s">
        <v>2221</v>
      </c>
      <c r="B225" s="33" t="s">
        <v>2222</v>
      </c>
      <c r="C225" s="44" t="s">
        <v>2223</v>
      </c>
      <c r="D225" s="45" t="s">
        <v>1492</v>
      </c>
      <c r="E225" s="6">
        <v>2000</v>
      </c>
      <c r="F225" s="15"/>
      <c r="G225" s="2"/>
      <c r="H225" s="7">
        <v>1000</v>
      </c>
      <c r="I225" s="107" t="s">
        <v>18</v>
      </c>
      <c r="J225" s="25" t="s">
        <v>2224</v>
      </c>
      <c r="K225" s="43"/>
      <c r="L225" s="13">
        <v>45393</v>
      </c>
    </row>
    <row r="226" spans="1:12" ht="21">
      <c r="A226" s="18"/>
      <c r="B226" s="33" t="s">
        <v>2225</v>
      </c>
      <c r="C226" s="44"/>
      <c r="D226" s="45"/>
      <c r="E226" s="6"/>
      <c r="F226" s="15"/>
      <c r="G226" s="2">
        <f>SUM(E226-F226)*1/100</f>
        <v>0</v>
      </c>
      <c r="H226" s="7">
        <v>1000</v>
      </c>
      <c r="I226" s="107" t="s">
        <v>14</v>
      </c>
      <c r="J226" s="25" t="s">
        <v>2226</v>
      </c>
      <c r="K226" s="43"/>
      <c r="L226" s="13">
        <v>45393</v>
      </c>
    </row>
    <row r="227" spans="1:12" ht="21">
      <c r="A227" s="10" t="s">
        <v>2227</v>
      </c>
      <c r="B227" s="33" t="s">
        <v>2228</v>
      </c>
      <c r="C227" s="44" t="s">
        <v>2229</v>
      </c>
      <c r="D227" s="45" t="s">
        <v>1492</v>
      </c>
      <c r="E227" s="6">
        <v>4000</v>
      </c>
      <c r="F227" s="15"/>
      <c r="G227" s="2"/>
      <c r="H227" s="7">
        <v>2000</v>
      </c>
      <c r="I227" s="107" t="s">
        <v>14</v>
      </c>
      <c r="J227" s="34" t="s">
        <v>2230</v>
      </c>
      <c r="K227" s="35"/>
      <c r="L227" s="13">
        <v>45393</v>
      </c>
    </row>
    <row r="228" spans="1:12" ht="21">
      <c r="A228" s="18"/>
      <c r="B228" s="33" t="s">
        <v>2231</v>
      </c>
      <c r="C228" s="44"/>
      <c r="D228" s="45"/>
      <c r="E228" s="6"/>
      <c r="F228" s="15"/>
      <c r="G228" s="2">
        <f>SUM(E228-F228)*1/100</f>
        <v>0</v>
      </c>
      <c r="H228" s="7">
        <v>2000</v>
      </c>
      <c r="I228" s="107" t="s">
        <v>14</v>
      </c>
      <c r="J228" s="34" t="s">
        <v>2232</v>
      </c>
      <c r="K228" s="35"/>
      <c r="L228" s="13">
        <v>45393</v>
      </c>
    </row>
    <row r="229" spans="1:12" ht="21">
      <c r="A229" s="18" t="s">
        <v>2233</v>
      </c>
      <c r="B229" s="33" t="s">
        <v>24</v>
      </c>
      <c r="C229" s="44" t="s">
        <v>73</v>
      </c>
      <c r="D229" s="45" t="s">
        <v>2234</v>
      </c>
      <c r="E229" s="6">
        <v>17000</v>
      </c>
      <c r="F229" s="15"/>
      <c r="G229" s="2">
        <f>SUM(E229-F229)*1/100</f>
        <v>170</v>
      </c>
      <c r="H229" s="7">
        <f aca="true" t="shared" si="13" ref="H229:H234">SUM(E229-G229)</f>
        <v>16830</v>
      </c>
      <c r="I229" s="46" t="s">
        <v>18</v>
      </c>
      <c r="J229" s="34" t="s">
        <v>25</v>
      </c>
      <c r="K229" s="35" t="s">
        <v>2235</v>
      </c>
      <c r="L229" s="13">
        <v>45393</v>
      </c>
    </row>
    <row r="230" spans="1:12" ht="21">
      <c r="A230" s="3" t="s">
        <v>2236</v>
      </c>
      <c r="B230" s="33" t="s">
        <v>24</v>
      </c>
      <c r="C230" s="44" t="s">
        <v>58</v>
      </c>
      <c r="D230" s="45" t="s">
        <v>2237</v>
      </c>
      <c r="E230" s="6">
        <v>13600</v>
      </c>
      <c r="F230" s="15"/>
      <c r="G230" s="2">
        <f>SUM(E230-F230)*1/100</f>
        <v>136</v>
      </c>
      <c r="H230" s="7">
        <f t="shared" si="13"/>
        <v>13464</v>
      </c>
      <c r="I230" s="113">
        <f>SUM(H229:H230)</f>
        <v>30294</v>
      </c>
      <c r="J230" s="34"/>
      <c r="K230" s="14" t="s">
        <v>2238</v>
      </c>
      <c r="L230" s="13">
        <v>45393</v>
      </c>
    </row>
    <row r="231" spans="1:12" ht="21">
      <c r="A231" s="18" t="s">
        <v>2239</v>
      </c>
      <c r="B231" s="33" t="s">
        <v>2240</v>
      </c>
      <c r="C231" s="44" t="s">
        <v>2241</v>
      </c>
      <c r="D231" s="45" t="s">
        <v>2242</v>
      </c>
      <c r="E231" s="6">
        <v>25000</v>
      </c>
      <c r="F231" s="15"/>
      <c r="G231" s="2">
        <f>SUM(E231-F231)*1/100</f>
        <v>250</v>
      </c>
      <c r="H231" s="7">
        <f t="shared" si="13"/>
        <v>24750</v>
      </c>
      <c r="I231" s="107" t="s">
        <v>14</v>
      </c>
      <c r="J231" s="99" t="s">
        <v>2243</v>
      </c>
      <c r="K231" s="35" t="s">
        <v>2244</v>
      </c>
      <c r="L231" s="13">
        <v>45393</v>
      </c>
    </row>
    <row r="232" spans="1:12" ht="21">
      <c r="A232" s="18" t="s">
        <v>2245</v>
      </c>
      <c r="B232" s="33" t="s">
        <v>2246</v>
      </c>
      <c r="C232" s="44" t="s">
        <v>2229</v>
      </c>
      <c r="D232" s="45" t="s">
        <v>1492</v>
      </c>
      <c r="E232" s="6">
        <v>3000</v>
      </c>
      <c r="F232" s="15"/>
      <c r="G232" s="2"/>
      <c r="H232" s="7">
        <f t="shared" si="13"/>
        <v>3000</v>
      </c>
      <c r="I232" s="99" t="s">
        <v>17</v>
      </c>
      <c r="J232" s="99" t="s">
        <v>2247</v>
      </c>
      <c r="K232" s="35"/>
      <c r="L232" s="13">
        <v>45392</v>
      </c>
    </row>
    <row r="233" spans="1:12" ht="21">
      <c r="A233" s="18" t="s">
        <v>2248</v>
      </c>
      <c r="B233" s="33" t="s">
        <v>65</v>
      </c>
      <c r="C233" s="44" t="s">
        <v>153</v>
      </c>
      <c r="D233" s="45" t="s">
        <v>30</v>
      </c>
      <c r="E233" s="27">
        <v>4667</v>
      </c>
      <c r="F233" s="15"/>
      <c r="G233" s="2"/>
      <c r="H233" s="7">
        <f t="shared" si="13"/>
        <v>4667</v>
      </c>
      <c r="I233" s="99" t="s">
        <v>17</v>
      </c>
      <c r="J233" s="25" t="s">
        <v>36</v>
      </c>
      <c r="K233" s="35" t="s">
        <v>2249</v>
      </c>
      <c r="L233" s="13">
        <v>45392</v>
      </c>
    </row>
    <row r="234" spans="1:12" ht="21">
      <c r="A234" s="18" t="s">
        <v>2250</v>
      </c>
      <c r="B234" s="33" t="s">
        <v>1553</v>
      </c>
      <c r="C234" s="44" t="s">
        <v>132</v>
      </c>
      <c r="D234" s="45" t="s">
        <v>2251</v>
      </c>
      <c r="E234" s="27">
        <v>500</v>
      </c>
      <c r="F234" s="15"/>
      <c r="G234" s="2"/>
      <c r="H234" s="7">
        <f t="shared" si="13"/>
        <v>500</v>
      </c>
      <c r="I234" s="99" t="s">
        <v>17</v>
      </c>
      <c r="J234" s="99" t="s">
        <v>1555</v>
      </c>
      <c r="K234" s="35"/>
      <c r="L234" s="13">
        <v>45392</v>
      </c>
    </row>
    <row r="235" spans="1:12" ht="21">
      <c r="A235" s="18" t="s">
        <v>2252</v>
      </c>
      <c r="B235" s="33" t="s">
        <v>2253</v>
      </c>
      <c r="C235" s="44" t="s">
        <v>2254</v>
      </c>
      <c r="D235" s="45" t="s">
        <v>2255</v>
      </c>
      <c r="E235" s="6">
        <v>14080</v>
      </c>
      <c r="F235" s="15"/>
      <c r="G235" s="2"/>
      <c r="H235" s="7">
        <v>2440</v>
      </c>
      <c r="I235" s="99" t="s">
        <v>14</v>
      </c>
      <c r="J235" s="99" t="s">
        <v>2256</v>
      </c>
      <c r="K235" s="100"/>
      <c r="L235" s="13">
        <v>45393</v>
      </c>
    </row>
    <row r="236" spans="1:12" ht="21">
      <c r="A236" s="3"/>
      <c r="B236" s="97" t="s">
        <v>2257</v>
      </c>
      <c r="C236" s="143"/>
      <c r="D236" s="17"/>
      <c r="E236" s="6"/>
      <c r="F236" s="15"/>
      <c r="G236" s="2"/>
      <c r="H236" s="7">
        <v>2400</v>
      </c>
      <c r="I236" s="99" t="s">
        <v>14</v>
      </c>
      <c r="J236" s="99" t="s">
        <v>2258</v>
      </c>
      <c r="K236" s="160"/>
      <c r="L236" s="13">
        <v>45393</v>
      </c>
    </row>
    <row r="237" spans="1:12" ht="21">
      <c r="A237" s="18"/>
      <c r="B237" s="9" t="s">
        <v>1580</v>
      </c>
      <c r="C237" s="4"/>
      <c r="D237" s="5"/>
      <c r="E237" s="6"/>
      <c r="F237" s="15"/>
      <c r="G237" s="2"/>
      <c r="H237" s="7">
        <v>1960</v>
      </c>
      <c r="I237" s="98" t="s">
        <v>16</v>
      </c>
      <c r="J237" s="11" t="s">
        <v>1582</v>
      </c>
      <c r="K237" s="161"/>
      <c r="L237" s="13">
        <v>45393</v>
      </c>
    </row>
    <row r="238" spans="1:12" ht="21">
      <c r="A238" s="18"/>
      <c r="B238" s="9" t="s">
        <v>2259</v>
      </c>
      <c r="C238" s="4"/>
      <c r="D238" s="5"/>
      <c r="E238" s="6"/>
      <c r="F238" s="15"/>
      <c r="G238" s="2"/>
      <c r="H238" s="7">
        <v>2400</v>
      </c>
      <c r="I238" s="98" t="s">
        <v>16</v>
      </c>
      <c r="J238" s="11" t="s">
        <v>2260</v>
      </c>
      <c r="K238" s="196"/>
      <c r="L238" s="13">
        <v>45393</v>
      </c>
    </row>
    <row r="239" spans="1:12" ht="21">
      <c r="A239" s="18"/>
      <c r="B239" s="9" t="s">
        <v>2261</v>
      </c>
      <c r="C239" s="4"/>
      <c r="D239" s="17"/>
      <c r="E239" s="6"/>
      <c r="F239" s="15"/>
      <c r="G239" s="2"/>
      <c r="H239" s="7">
        <v>2400</v>
      </c>
      <c r="I239" s="98" t="s">
        <v>18</v>
      </c>
      <c r="J239" s="25" t="s">
        <v>1584</v>
      </c>
      <c r="K239" s="196"/>
      <c r="L239" s="13">
        <v>45393</v>
      </c>
    </row>
    <row r="240" spans="1:12" ht="21">
      <c r="A240" s="18"/>
      <c r="B240" s="9" t="s">
        <v>2262</v>
      </c>
      <c r="C240" s="4"/>
      <c r="D240" s="17"/>
      <c r="E240" s="8"/>
      <c r="F240" s="15"/>
      <c r="G240" s="2"/>
      <c r="H240" s="7">
        <v>2480</v>
      </c>
      <c r="I240" s="98" t="s">
        <v>18</v>
      </c>
      <c r="J240" s="11" t="s">
        <v>2263</v>
      </c>
      <c r="K240" s="161"/>
      <c r="L240" s="13">
        <v>45393</v>
      </c>
    </row>
  </sheetData>
  <sheetProtection/>
  <mergeCells count="14">
    <mergeCell ref="F3:F4"/>
    <mergeCell ref="G3:G4"/>
    <mergeCell ref="I3:I4"/>
    <mergeCell ref="H3:H4"/>
    <mergeCell ref="L3:L4"/>
    <mergeCell ref="A1:K1"/>
    <mergeCell ref="J3:J4"/>
    <mergeCell ref="K3:K4"/>
    <mergeCell ref="A2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9"/>
  <sheetViews>
    <sheetView zoomScalePageLayoutView="0" workbookViewId="0" topLeftCell="A481">
      <selection activeCell="B500" sqref="B499:B500"/>
    </sheetView>
  </sheetViews>
  <sheetFormatPr defaultColWidth="9.140625" defaultRowHeight="15"/>
  <cols>
    <col min="2" max="2" width="41.421875" style="0" customWidth="1"/>
    <col min="3" max="3" width="12.00390625" style="0" customWidth="1"/>
    <col min="4" max="4" width="40.7109375" style="0" customWidth="1"/>
    <col min="5" max="5" width="13.57421875" style="0" customWidth="1"/>
    <col min="8" max="8" width="12.7109375" style="0" customWidth="1"/>
    <col min="9" max="9" width="9.00390625" style="0" customWidth="1"/>
    <col min="10" max="10" width="17.57421875" style="0" customWidth="1"/>
  </cols>
  <sheetData>
    <row r="1" spans="1:11" s="1" customFormat="1" ht="29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29.25">
      <c r="A2" s="215" t="s">
        <v>20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2" s="1" customFormat="1" ht="14.25" customHeight="1">
      <c r="A3" s="203" t="s">
        <v>1</v>
      </c>
      <c r="B3" s="205" t="s">
        <v>2</v>
      </c>
      <c r="C3" s="205" t="s">
        <v>3</v>
      </c>
      <c r="D3" s="205" t="s">
        <v>4</v>
      </c>
      <c r="E3" s="207" t="s">
        <v>5</v>
      </c>
      <c r="F3" s="209" t="s">
        <v>6</v>
      </c>
      <c r="G3" s="209" t="s">
        <v>7</v>
      </c>
      <c r="H3" s="213" t="s">
        <v>8</v>
      </c>
      <c r="I3" s="216" t="s">
        <v>10</v>
      </c>
      <c r="J3" s="218" t="s">
        <v>11</v>
      </c>
      <c r="K3" s="201" t="s">
        <v>12</v>
      </c>
      <c r="L3" s="197" t="s">
        <v>13</v>
      </c>
    </row>
    <row r="4" spans="1:12" s="1" customFormat="1" ht="36.75" customHeight="1">
      <c r="A4" s="204"/>
      <c r="B4" s="206"/>
      <c r="C4" s="206"/>
      <c r="D4" s="206"/>
      <c r="E4" s="208"/>
      <c r="F4" s="210"/>
      <c r="G4" s="210"/>
      <c r="H4" s="214"/>
      <c r="I4" s="217"/>
      <c r="J4" s="219"/>
      <c r="K4" s="202"/>
      <c r="L4" s="198"/>
    </row>
    <row r="5" spans="1:12" ht="21">
      <c r="A5" s="10" t="s">
        <v>180</v>
      </c>
      <c r="B5" s="9" t="s">
        <v>75</v>
      </c>
      <c r="C5" s="4" t="s">
        <v>76</v>
      </c>
      <c r="D5" s="63" t="s">
        <v>181</v>
      </c>
      <c r="E5" s="6">
        <v>11749.72</v>
      </c>
      <c r="F5" s="15">
        <f>SUM(E5*7/107)</f>
        <v>768.6732710280373</v>
      </c>
      <c r="G5" s="2">
        <f>SUM(E5-F5)*1/100</f>
        <v>109.81046728971961</v>
      </c>
      <c r="H5" s="7">
        <f>SUM(E5-G5)</f>
        <v>11639.90953271028</v>
      </c>
      <c r="I5" s="19" t="s">
        <v>16</v>
      </c>
      <c r="J5" s="34" t="s">
        <v>77</v>
      </c>
      <c r="K5" s="67" t="s">
        <v>182</v>
      </c>
      <c r="L5" s="13">
        <v>45237</v>
      </c>
    </row>
    <row r="6" spans="1:12" ht="21">
      <c r="A6" s="10" t="s">
        <v>183</v>
      </c>
      <c r="B6" s="9" t="s">
        <v>184</v>
      </c>
      <c r="C6" s="4" t="s">
        <v>51</v>
      </c>
      <c r="D6" s="63" t="s">
        <v>185</v>
      </c>
      <c r="E6" s="6">
        <v>250400</v>
      </c>
      <c r="F6" s="15">
        <f>SUM(E6*7/107)</f>
        <v>16381.308411214954</v>
      </c>
      <c r="G6" s="2">
        <f>SUM(E6-F6)*1/100</f>
        <v>2340.1869158878503</v>
      </c>
      <c r="H6" s="7">
        <f>SUM(E6-G6)</f>
        <v>248059.81308411216</v>
      </c>
      <c r="I6" s="19" t="s">
        <v>14</v>
      </c>
      <c r="J6" s="34" t="s">
        <v>186</v>
      </c>
      <c r="K6" s="67" t="s">
        <v>187</v>
      </c>
      <c r="L6" s="13">
        <v>45243</v>
      </c>
    </row>
    <row r="7" spans="1:12" ht="21">
      <c r="A7" s="10" t="s">
        <v>188</v>
      </c>
      <c r="B7" s="9" t="s">
        <v>189</v>
      </c>
      <c r="C7" s="44" t="s">
        <v>109</v>
      </c>
      <c r="D7" s="63" t="s">
        <v>190</v>
      </c>
      <c r="E7" s="6">
        <v>5729</v>
      </c>
      <c r="F7" s="15"/>
      <c r="G7" s="2"/>
      <c r="H7" s="7">
        <f>SUM(E7-G7)</f>
        <v>5729</v>
      </c>
      <c r="I7" s="40" t="s">
        <v>18</v>
      </c>
      <c r="J7" s="25" t="s">
        <v>127</v>
      </c>
      <c r="K7" s="38"/>
      <c r="L7" s="13">
        <v>45243</v>
      </c>
    </row>
    <row r="8" spans="1:12" ht="21">
      <c r="A8" s="21" t="s">
        <v>191</v>
      </c>
      <c r="B8" s="76" t="s">
        <v>124</v>
      </c>
      <c r="C8" s="44" t="s">
        <v>125</v>
      </c>
      <c r="D8" s="45" t="s">
        <v>192</v>
      </c>
      <c r="E8" s="77">
        <v>569775</v>
      </c>
      <c r="F8" s="15">
        <f>SUM(E8*7/107)</f>
        <v>37275</v>
      </c>
      <c r="G8" s="2">
        <f>SUM(E8-F8)*1/100</f>
        <v>5325</v>
      </c>
      <c r="H8" s="7">
        <f>SUM(E8-G8)-3650</f>
        <v>560800</v>
      </c>
      <c r="I8" s="40" t="s">
        <v>32</v>
      </c>
      <c r="J8" s="42" t="s">
        <v>126</v>
      </c>
      <c r="K8" s="35" t="s">
        <v>193</v>
      </c>
      <c r="L8" s="13">
        <v>45243</v>
      </c>
    </row>
    <row r="9" spans="1:12" ht="21">
      <c r="A9" s="21"/>
      <c r="B9" s="76" t="s">
        <v>26</v>
      </c>
      <c r="C9" s="44"/>
      <c r="D9" s="45" t="s">
        <v>27</v>
      </c>
      <c r="E9" s="82"/>
      <c r="F9" s="78"/>
      <c r="G9" s="79"/>
      <c r="H9" s="80">
        <v>3650</v>
      </c>
      <c r="I9" s="40" t="s">
        <v>17</v>
      </c>
      <c r="J9" s="64" t="s">
        <v>28</v>
      </c>
      <c r="K9" s="35"/>
      <c r="L9" s="13">
        <v>45243</v>
      </c>
    </row>
    <row r="10" spans="1:12" ht="21">
      <c r="A10" s="10" t="s">
        <v>183</v>
      </c>
      <c r="B10" s="9" t="s">
        <v>184</v>
      </c>
      <c r="C10" s="4" t="s">
        <v>51</v>
      </c>
      <c r="D10" s="63" t="s">
        <v>185</v>
      </c>
      <c r="E10" s="6">
        <v>250400</v>
      </c>
      <c r="F10" s="15">
        <f>SUM(E10*7/107)</f>
        <v>16381.308411214954</v>
      </c>
      <c r="G10" s="2">
        <f>SUM(E10-F10)*1/100</f>
        <v>2340.1869158878503</v>
      </c>
      <c r="H10" s="7">
        <f aca="true" t="shared" si="0" ref="H10:H56">SUM(E10-G10)</f>
        <v>248059.81308411216</v>
      </c>
      <c r="I10" s="19" t="s">
        <v>14</v>
      </c>
      <c r="J10" s="34" t="s">
        <v>186</v>
      </c>
      <c r="K10" s="67" t="s">
        <v>187</v>
      </c>
      <c r="L10" s="13">
        <v>45244</v>
      </c>
    </row>
    <row r="11" spans="1:12" ht="21">
      <c r="A11" s="10" t="s">
        <v>188</v>
      </c>
      <c r="B11" s="9" t="s">
        <v>189</v>
      </c>
      <c r="C11" s="44" t="s">
        <v>109</v>
      </c>
      <c r="D11" s="63" t="s">
        <v>190</v>
      </c>
      <c r="E11" s="6">
        <v>5729</v>
      </c>
      <c r="F11" s="15"/>
      <c r="G11" s="2"/>
      <c r="H11" s="7">
        <f t="shared" si="0"/>
        <v>5729</v>
      </c>
      <c r="I11" s="40" t="s">
        <v>18</v>
      </c>
      <c r="J11" s="25" t="s">
        <v>127</v>
      </c>
      <c r="K11" s="38"/>
      <c r="L11" s="13">
        <v>45244</v>
      </c>
    </row>
    <row r="12" spans="1:12" ht="21">
      <c r="A12" s="10" t="s">
        <v>194</v>
      </c>
      <c r="B12" s="9" t="s">
        <v>115</v>
      </c>
      <c r="C12" s="4" t="s">
        <v>195</v>
      </c>
      <c r="D12" s="63" t="s">
        <v>196</v>
      </c>
      <c r="E12" s="6">
        <v>19000</v>
      </c>
      <c r="F12" s="15"/>
      <c r="G12" s="2">
        <f aca="true" t="shared" si="1" ref="G12:G38">SUM(E12-F12)*1/100</f>
        <v>190</v>
      </c>
      <c r="H12" s="7">
        <f t="shared" si="0"/>
        <v>18810</v>
      </c>
      <c r="I12" s="19" t="s">
        <v>16</v>
      </c>
      <c r="J12" s="34" t="s">
        <v>105</v>
      </c>
      <c r="K12" s="67" t="s">
        <v>197</v>
      </c>
      <c r="L12" s="13">
        <v>45257</v>
      </c>
    </row>
    <row r="13" spans="1:12" ht="21">
      <c r="A13" s="10" t="s">
        <v>198</v>
      </c>
      <c r="B13" s="9" t="s">
        <v>173</v>
      </c>
      <c r="C13" s="44" t="s">
        <v>195</v>
      </c>
      <c r="D13" s="63" t="s">
        <v>199</v>
      </c>
      <c r="E13" s="6">
        <v>5040</v>
      </c>
      <c r="F13" s="15">
        <f>SUM(E13*7/107)</f>
        <v>329.7196261682243</v>
      </c>
      <c r="G13" s="2">
        <f t="shared" si="1"/>
        <v>47.10280373831776</v>
      </c>
      <c r="H13" s="7">
        <f t="shared" si="0"/>
        <v>4992.897196261682</v>
      </c>
      <c r="I13" s="40" t="s">
        <v>37</v>
      </c>
      <c r="J13" s="25" t="s">
        <v>174</v>
      </c>
      <c r="K13" s="38" t="s">
        <v>200</v>
      </c>
      <c r="L13" s="13">
        <v>45257</v>
      </c>
    </row>
    <row r="14" spans="1:12" ht="21">
      <c r="A14" s="10" t="s">
        <v>201</v>
      </c>
      <c r="B14" s="9" t="s">
        <v>165</v>
      </c>
      <c r="C14" s="44" t="s">
        <v>202</v>
      </c>
      <c r="D14" s="63" t="s">
        <v>46</v>
      </c>
      <c r="E14" s="6">
        <v>57500</v>
      </c>
      <c r="F14" s="15"/>
      <c r="G14" s="2">
        <f t="shared" si="1"/>
        <v>575</v>
      </c>
      <c r="H14" s="7">
        <f t="shared" si="0"/>
        <v>56925</v>
      </c>
      <c r="I14" s="19" t="s">
        <v>18</v>
      </c>
      <c r="J14" s="34" t="s">
        <v>25</v>
      </c>
      <c r="K14" s="38" t="s">
        <v>203</v>
      </c>
      <c r="L14" s="13">
        <v>45257</v>
      </c>
    </row>
    <row r="15" spans="1:12" ht="21">
      <c r="A15" s="3" t="s">
        <v>204</v>
      </c>
      <c r="B15" s="9" t="s">
        <v>102</v>
      </c>
      <c r="C15" s="44" t="s">
        <v>99</v>
      </c>
      <c r="D15" s="63" t="s">
        <v>177</v>
      </c>
      <c r="E15" s="27">
        <v>32400</v>
      </c>
      <c r="F15" s="15">
        <f aca="true" t="shared" si="2" ref="F15:F31">SUM(E15*7/107)</f>
        <v>2119.626168224299</v>
      </c>
      <c r="G15" s="2">
        <f t="shared" si="1"/>
        <v>302.803738317757</v>
      </c>
      <c r="H15" s="7">
        <f t="shared" si="0"/>
        <v>32097.196261682242</v>
      </c>
      <c r="I15" s="19" t="s">
        <v>18</v>
      </c>
      <c r="J15" s="36" t="s">
        <v>103</v>
      </c>
      <c r="K15" s="39" t="s">
        <v>205</v>
      </c>
      <c r="L15" s="13">
        <v>45257</v>
      </c>
    </row>
    <row r="16" spans="1:12" ht="21">
      <c r="A16" s="10" t="s">
        <v>206</v>
      </c>
      <c r="B16" s="9" t="s">
        <v>142</v>
      </c>
      <c r="C16" s="44" t="s">
        <v>41</v>
      </c>
      <c r="D16" s="63" t="s">
        <v>30</v>
      </c>
      <c r="E16" s="6">
        <v>72588.8</v>
      </c>
      <c r="F16" s="15">
        <f t="shared" si="2"/>
        <v>4748.8</v>
      </c>
      <c r="G16" s="2">
        <f t="shared" si="1"/>
        <v>678.4</v>
      </c>
      <c r="H16" s="7">
        <f t="shared" si="0"/>
        <v>71910.40000000001</v>
      </c>
      <c r="I16" s="40" t="s">
        <v>15</v>
      </c>
      <c r="J16" s="34" t="s">
        <v>96</v>
      </c>
      <c r="K16" s="35" t="s">
        <v>207</v>
      </c>
      <c r="L16" s="13">
        <v>45257</v>
      </c>
    </row>
    <row r="17" spans="1:12" ht="21">
      <c r="A17" s="3" t="s">
        <v>208</v>
      </c>
      <c r="B17" s="9" t="s">
        <v>209</v>
      </c>
      <c r="C17" s="44" t="s">
        <v>41</v>
      </c>
      <c r="D17" s="63" t="s">
        <v>30</v>
      </c>
      <c r="E17" s="27">
        <v>18297</v>
      </c>
      <c r="F17" s="15">
        <f t="shared" si="2"/>
        <v>1197</v>
      </c>
      <c r="G17" s="2">
        <f t="shared" si="1"/>
        <v>171</v>
      </c>
      <c r="H17" s="7">
        <f t="shared" si="0"/>
        <v>18126</v>
      </c>
      <c r="I17" s="40" t="s">
        <v>37</v>
      </c>
      <c r="J17" s="34" t="s">
        <v>42</v>
      </c>
      <c r="K17" s="39" t="s">
        <v>210</v>
      </c>
      <c r="L17" s="13">
        <v>45257</v>
      </c>
    </row>
    <row r="18" spans="1:12" ht="21">
      <c r="A18" s="10" t="s">
        <v>211</v>
      </c>
      <c r="B18" s="9" t="s">
        <v>212</v>
      </c>
      <c r="C18" s="44" t="s">
        <v>41</v>
      </c>
      <c r="D18" s="63" t="s">
        <v>30</v>
      </c>
      <c r="E18" s="6">
        <v>29532</v>
      </c>
      <c r="F18" s="15">
        <f t="shared" si="2"/>
        <v>1932</v>
      </c>
      <c r="G18" s="2">
        <f t="shared" si="1"/>
        <v>276</v>
      </c>
      <c r="H18" s="7">
        <f t="shared" si="0"/>
        <v>29256</v>
      </c>
      <c r="I18" s="40" t="s">
        <v>14</v>
      </c>
      <c r="J18" s="34" t="s">
        <v>213</v>
      </c>
      <c r="K18" s="35" t="s">
        <v>214</v>
      </c>
      <c r="L18" s="13">
        <v>45257</v>
      </c>
    </row>
    <row r="19" spans="1:12" ht="21">
      <c r="A19" s="10" t="s">
        <v>215</v>
      </c>
      <c r="B19" s="9" t="s">
        <v>216</v>
      </c>
      <c r="C19" s="4" t="s">
        <v>125</v>
      </c>
      <c r="D19" s="63" t="s">
        <v>217</v>
      </c>
      <c r="E19" s="6">
        <v>10914</v>
      </c>
      <c r="F19" s="15">
        <f t="shared" si="2"/>
        <v>714</v>
      </c>
      <c r="G19" s="2">
        <f t="shared" si="1"/>
        <v>102</v>
      </c>
      <c r="H19" s="7">
        <f t="shared" si="0"/>
        <v>10812</v>
      </c>
      <c r="I19" s="40" t="s">
        <v>16</v>
      </c>
      <c r="J19" s="34" t="s">
        <v>128</v>
      </c>
      <c r="K19" s="38" t="s">
        <v>218</v>
      </c>
      <c r="L19" s="13">
        <v>45257</v>
      </c>
    </row>
    <row r="20" spans="1:12" ht="21">
      <c r="A20" s="3" t="s">
        <v>219</v>
      </c>
      <c r="B20" s="9" t="s">
        <v>48</v>
      </c>
      <c r="C20" s="44" t="s">
        <v>49</v>
      </c>
      <c r="D20" s="45" t="s">
        <v>220</v>
      </c>
      <c r="E20" s="27">
        <v>7000</v>
      </c>
      <c r="F20" s="15"/>
      <c r="G20" s="2"/>
      <c r="H20" s="7">
        <f t="shared" si="0"/>
        <v>7000</v>
      </c>
      <c r="I20" s="40" t="s">
        <v>16</v>
      </c>
      <c r="J20" s="36" t="s">
        <v>50</v>
      </c>
      <c r="K20" s="39"/>
      <c r="L20" s="13">
        <v>45257</v>
      </c>
    </row>
    <row r="21" spans="1:12" ht="21">
      <c r="A21" s="18" t="s">
        <v>221</v>
      </c>
      <c r="B21" s="9" t="s">
        <v>222</v>
      </c>
      <c r="C21" s="44" t="s">
        <v>58</v>
      </c>
      <c r="D21" s="45" t="s">
        <v>223</v>
      </c>
      <c r="E21" s="6">
        <v>4771.93</v>
      </c>
      <c r="F21" s="15">
        <f t="shared" si="2"/>
        <v>312.18233644859816</v>
      </c>
      <c r="G21" s="2">
        <f t="shared" si="1"/>
        <v>44.59747663551402</v>
      </c>
      <c r="H21" s="7">
        <f t="shared" si="0"/>
        <v>4727.332523364486</v>
      </c>
      <c r="I21" s="40" t="s">
        <v>14</v>
      </c>
      <c r="J21" s="34" t="s">
        <v>59</v>
      </c>
      <c r="K21" s="35" t="s">
        <v>224</v>
      </c>
      <c r="L21" s="13">
        <v>45257</v>
      </c>
    </row>
    <row r="22" spans="1:12" ht="21">
      <c r="A22" s="10" t="s">
        <v>225</v>
      </c>
      <c r="B22" s="9" t="s">
        <v>209</v>
      </c>
      <c r="C22" s="44" t="s">
        <v>41</v>
      </c>
      <c r="D22" s="45" t="s">
        <v>30</v>
      </c>
      <c r="E22" s="77">
        <v>30316.31</v>
      </c>
      <c r="F22" s="78">
        <f t="shared" si="2"/>
        <v>1983.3100000000002</v>
      </c>
      <c r="G22" s="79">
        <f t="shared" si="1"/>
        <v>283.33</v>
      </c>
      <c r="H22" s="80">
        <f t="shared" si="0"/>
        <v>30032.98</v>
      </c>
      <c r="I22" s="40" t="s">
        <v>37</v>
      </c>
      <c r="J22" s="34" t="s">
        <v>42</v>
      </c>
      <c r="K22" s="35" t="s">
        <v>226</v>
      </c>
      <c r="L22" s="13">
        <v>45257</v>
      </c>
    </row>
    <row r="23" spans="1:12" ht="21">
      <c r="A23" s="10" t="s">
        <v>227</v>
      </c>
      <c r="B23" s="76" t="s">
        <v>106</v>
      </c>
      <c r="C23" s="44" t="s">
        <v>125</v>
      </c>
      <c r="D23" s="45" t="s">
        <v>228</v>
      </c>
      <c r="E23" s="82">
        <v>4012.5</v>
      </c>
      <c r="F23" s="78">
        <f t="shared" si="2"/>
        <v>262.5</v>
      </c>
      <c r="G23" s="79">
        <f t="shared" si="1"/>
        <v>37.5</v>
      </c>
      <c r="H23" s="80">
        <f t="shared" si="0"/>
        <v>3975</v>
      </c>
      <c r="I23" s="40" t="s">
        <v>18</v>
      </c>
      <c r="J23" s="64" t="s">
        <v>70</v>
      </c>
      <c r="K23" s="38" t="s">
        <v>229</v>
      </c>
      <c r="L23" s="13">
        <v>45257</v>
      </c>
    </row>
    <row r="24" spans="1:12" ht="21">
      <c r="A24" s="10" t="s">
        <v>230</v>
      </c>
      <c r="B24" s="76" t="s">
        <v>71</v>
      </c>
      <c r="C24" s="44" t="s">
        <v>44</v>
      </c>
      <c r="D24" s="45" t="s">
        <v>223</v>
      </c>
      <c r="E24" s="77">
        <v>4750</v>
      </c>
      <c r="F24" s="78">
        <f t="shared" si="2"/>
        <v>310.74766355140184</v>
      </c>
      <c r="G24" s="79">
        <f t="shared" si="1"/>
        <v>44.39252336448598</v>
      </c>
      <c r="H24" s="80">
        <f t="shared" si="0"/>
        <v>4705.607476635514</v>
      </c>
      <c r="I24" s="40" t="s">
        <v>14</v>
      </c>
      <c r="J24" s="64" t="s">
        <v>72</v>
      </c>
      <c r="K24" s="35" t="s">
        <v>231</v>
      </c>
      <c r="L24" s="13">
        <v>45257</v>
      </c>
    </row>
    <row r="25" spans="1:12" ht="21">
      <c r="A25" s="18" t="s">
        <v>232</v>
      </c>
      <c r="B25" s="9" t="s">
        <v>75</v>
      </c>
      <c r="C25" s="4" t="s">
        <v>233</v>
      </c>
      <c r="D25" s="45" t="s">
        <v>234</v>
      </c>
      <c r="E25" s="6">
        <v>15594.29</v>
      </c>
      <c r="F25" s="78">
        <f t="shared" si="2"/>
        <v>1020.1871962616823</v>
      </c>
      <c r="G25" s="79">
        <f t="shared" si="1"/>
        <v>145.7410280373832</v>
      </c>
      <c r="H25" s="7">
        <f t="shared" si="0"/>
        <v>15448.548971962618</v>
      </c>
      <c r="I25" s="40" t="s">
        <v>16</v>
      </c>
      <c r="J25" s="36" t="s">
        <v>77</v>
      </c>
      <c r="K25" s="35" t="s">
        <v>235</v>
      </c>
      <c r="L25" s="13">
        <v>45257</v>
      </c>
    </row>
    <row r="26" spans="1:12" ht="21">
      <c r="A26" s="18" t="s">
        <v>236</v>
      </c>
      <c r="B26" s="9" t="s">
        <v>237</v>
      </c>
      <c r="C26" s="44" t="s">
        <v>61</v>
      </c>
      <c r="D26" s="45" t="s">
        <v>223</v>
      </c>
      <c r="E26" s="6">
        <v>5085.6</v>
      </c>
      <c r="F26" s="78">
        <f t="shared" si="2"/>
        <v>332.7028037383178</v>
      </c>
      <c r="G26" s="79">
        <f t="shared" si="1"/>
        <v>47.52897196261682</v>
      </c>
      <c r="H26" s="7">
        <f t="shared" si="0"/>
        <v>5038.071028037383</v>
      </c>
      <c r="I26" s="19" t="s">
        <v>14</v>
      </c>
      <c r="J26" s="11" t="s">
        <v>53</v>
      </c>
      <c r="K26" s="35" t="s">
        <v>238</v>
      </c>
      <c r="L26" s="13">
        <v>45257</v>
      </c>
    </row>
    <row r="27" spans="1:12" ht="21">
      <c r="A27" s="18" t="s">
        <v>239</v>
      </c>
      <c r="B27" s="9" t="s">
        <v>237</v>
      </c>
      <c r="C27" s="44" t="s">
        <v>136</v>
      </c>
      <c r="D27" s="45" t="s">
        <v>223</v>
      </c>
      <c r="E27" s="8">
        <v>3000</v>
      </c>
      <c r="F27" s="78">
        <f t="shared" si="2"/>
        <v>196.26168224299064</v>
      </c>
      <c r="G27" s="79">
        <f t="shared" si="1"/>
        <v>28.037383177570096</v>
      </c>
      <c r="H27" s="7">
        <f t="shared" si="0"/>
        <v>2971.96261682243</v>
      </c>
      <c r="I27" s="16">
        <f>SUM(H26:H27)</f>
        <v>8010.033644859814</v>
      </c>
      <c r="J27" s="19"/>
      <c r="K27" s="35" t="s">
        <v>240</v>
      </c>
      <c r="L27" s="13">
        <v>45257</v>
      </c>
    </row>
    <row r="28" spans="1:12" ht="21">
      <c r="A28" s="10" t="s">
        <v>241</v>
      </c>
      <c r="B28" s="9" t="s">
        <v>154</v>
      </c>
      <c r="C28" s="44" t="s">
        <v>9</v>
      </c>
      <c r="D28" s="63" t="s">
        <v>242</v>
      </c>
      <c r="E28" s="6">
        <v>318930</v>
      </c>
      <c r="F28" s="78">
        <f t="shared" si="2"/>
        <v>20864.579439252335</v>
      </c>
      <c r="G28" s="79">
        <f t="shared" si="1"/>
        <v>2980.654205607477</v>
      </c>
      <c r="H28" s="7">
        <f t="shared" si="0"/>
        <v>315949.3457943925</v>
      </c>
      <c r="I28" s="40" t="s">
        <v>17</v>
      </c>
      <c r="J28" s="34" t="s">
        <v>155</v>
      </c>
      <c r="K28" s="35"/>
      <c r="L28" s="13">
        <v>45257</v>
      </c>
    </row>
    <row r="29" spans="1:12" ht="21">
      <c r="A29" s="21" t="s">
        <v>243</v>
      </c>
      <c r="B29" s="76" t="s">
        <v>244</v>
      </c>
      <c r="C29" s="44" t="s">
        <v>125</v>
      </c>
      <c r="D29" s="45" t="s">
        <v>245</v>
      </c>
      <c r="E29" s="77">
        <v>216000</v>
      </c>
      <c r="F29" s="15">
        <f t="shared" si="2"/>
        <v>14130.841121495327</v>
      </c>
      <c r="G29" s="2">
        <f t="shared" si="1"/>
        <v>2018.6915887850469</v>
      </c>
      <c r="H29" s="7">
        <f t="shared" si="0"/>
        <v>213981.30841121497</v>
      </c>
      <c r="I29" s="40" t="s">
        <v>14</v>
      </c>
      <c r="J29" s="36"/>
      <c r="K29" s="35"/>
      <c r="L29" s="13">
        <v>45260</v>
      </c>
    </row>
    <row r="30" spans="1:12" ht="21">
      <c r="A30" s="21" t="s">
        <v>246</v>
      </c>
      <c r="B30" s="76" t="s">
        <v>86</v>
      </c>
      <c r="C30" s="44" t="s">
        <v>125</v>
      </c>
      <c r="D30" s="45" t="s">
        <v>247</v>
      </c>
      <c r="E30" s="82">
        <v>599318.6</v>
      </c>
      <c r="F30" s="15">
        <f t="shared" si="2"/>
        <v>39207.758878504676</v>
      </c>
      <c r="G30" s="2">
        <f t="shared" si="1"/>
        <v>5601.108411214954</v>
      </c>
      <c r="H30" s="7">
        <f t="shared" si="0"/>
        <v>593717.4915887851</v>
      </c>
      <c r="I30" s="40" t="s">
        <v>14</v>
      </c>
      <c r="J30" s="36"/>
      <c r="K30" s="35" t="s">
        <v>248</v>
      </c>
      <c r="L30" s="13">
        <v>45260</v>
      </c>
    </row>
    <row r="31" spans="1:12" ht="21">
      <c r="A31" s="47" t="s">
        <v>249</v>
      </c>
      <c r="B31" s="33" t="s">
        <v>250</v>
      </c>
      <c r="C31" s="44" t="s">
        <v>31</v>
      </c>
      <c r="D31" s="63" t="s">
        <v>251</v>
      </c>
      <c r="E31" s="48">
        <v>29200</v>
      </c>
      <c r="F31" s="85">
        <f t="shared" si="2"/>
        <v>1910.2803738317757</v>
      </c>
      <c r="G31" s="86">
        <f t="shared" si="1"/>
        <v>272.89719626168227</v>
      </c>
      <c r="H31" s="62">
        <f t="shared" si="0"/>
        <v>28927.10280373832</v>
      </c>
      <c r="I31" s="40" t="s">
        <v>14</v>
      </c>
      <c r="J31" s="34" t="s">
        <v>252</v>
      </c>
      <c r="K31" s="49" t="s">
        <v>253</v>
      </c>
      <c r="L31" s="50">
        <v>45273</v>
      </c>
    </row>
    <row r="32" spans="1:12" ht="21">
      <c r="A32" s="21" t="s">
        <v>254</v>
      </c>
      <c r="B32" s="76" t="s">
        <v>115</v>
      </c>
      <c r="C32" s="44" t="s">
        <v>195</v>
      </c>
      <c r="D32" s="45" t="s">
        <v>255</v>
      </c>
      <c r="E32" s="77">
        <v>28610</v>
      </c>
      <c r="F32" s="15"/>
      <c r="G32" s="2">
        <f t="shared" si="1"/>
        <v>286.1</v>
      </c>
      <c r="H32" s="7">
        <f t="shared" si="0"/>
        <v>28323.9</v>
      </c>
      <c r="I32" s="40" t="s">
        <v>16</v>
      </c>
      <c r="J32" s="36" t="s">
        <v>105</v>
      </c>
      <c r="K32" s="35" t="s">
        <v>256</v>
      </c>
      <c r="L32" s="13">
        <v>45273</v>
      </c>
    </row>
    <row r="33" spans="1:12" ht="21">
      <c r="A33" s="21" t="s">
        <v>257</v>
      </c>
      <c r="B33" s="76" t="s">
        <v>258</v>
      </c>
      <c r="C33" s="44" t="s">
        <v>99</v>
      </c>
      <c r="D33" s="45" t="s">
        <v>259</v>
      </c>
      <c r="E33" s="82">
        <v>5457</v>
      </c>
      <c r="F33" s="15">
        <f>SUM(E33*7/107)</f>
        <v>357</v>
      </c>
      <c r="G33" s="2">
        <f t="shared" si="1"/>
        <v>51</v>
      </c>
      <c r="H33" s="7">
        <f t="shared" si="0"/>
        <v>5406</v>
      </c>
      <c r="I33" s="40" t="s">
        <v>14</v>
      </c>
      <c r="J33" s="36" t="s">
        <v>78</v>
      </c>
      <c r="K33" s="35" t="s">
        <v>260</v>
      </c>
      <c r="L33" s="13">
        <v>45273</v>
      </c>
    </row>
    <row r="34" spans="1:12" ht="21">
      <c r="A34" s="21" t="s">
        <v>261</v>
      </c>
      <c r="B34" s="76" t="s">
        <v>262</v>
      </c>
      <c r="C34" s="44" t="s">
        <v>125</v>
      </c>
      <c r="D34" s="45" t="s">
        <v>263</v>
      </c>
      <c r="E34" s="77">
        <v>22256</v>
      </c>
      <c r="F34" s="78">
        <f>SUM(E34*7/107)</f>
        <v>1456</v>
      </c>
      <c r="G34" s="79">
        <f t="shared" si="1"/>
        <v>208</v>
      </c>
      <c r="H34" s="80">
        <f t="shared" si="0"/>
        <v>22048</v>
      </c>
      <c r="I34" s="40" t="s">
        <v>15</v>
      </c>
      <c r="J34" s="64" t="s">
        <v>82</v>
      </c>
      <c r="K34" s="35" t="s">
        <v>264</v>
      </c>
      <c r="L34" s="13">
        <v>45273</v>
      </c>
    </row>
    <row r="35" spans="1:12" ht="21">
      <c r="A35" s="10" t="s">
        <v>265</v>
      </c>
      <c r="B35" s="9" t="s">
        <v>71</v>
      </c>
      <c r="C35" s="4" t="s">
        <v>79</v>
      </c>
      <c r="D35" s="17" t="s">
        <v>223</v>
      </c>
      <c r="E35" s="6">
        <v>2996</v>
      </c>
      <c r="F35" s="78">
        <f>SUM(E35*7/107)</f>
        <v>196</v>
      </c>
      <c r="G35" s="79">
        <f t="shared" si="1"/>
        <v>28</v>
      </c>
      <c r="H35" s="7">
        <f t="shared" si="0"/>
        <v>2968</v>
      </c>
      <c r="I35" s="46" t="s">
        <v>14</v>
      </c>
      <c r="J35" s="22" t="s">
        <v>72</v>
      </c>
      <c r="K35" s="35" t="s">
        <v>266</v>
      </c>
      <c r="L35" s="13">
        <v>45273</v>
      </c>
    </row>
    <row r="36" spans="1:12" ht="21">
      <c r="A36" s="18" t="s">
        <v>267</v>
      </c>
      <c r="B36" s="9" t="s">
        <v>89</v>
      </c>
      <c r="C36" s="4" t="s">
        <v>99</v>
      </c>
      <c r="D36" s="17" t="s">
        <v>268</v>
      </c>
      <c r="E36" s="6">
        <v>6741</v>
      </c>
      <c r="F36" s="78">
        <f>SUM(E36*7/107)</f>
        <v>441</v>
      </c>
      <c r="G36" s="79">
        <f t="shared" si="1"/>
        <v>63</v>
      </c>
      <c r="H36" s="7">
        <f t="shared" si="0"/>
        <v>6678</v>
      </c>
      <c r="I36" s="46" t="s">
        <v>16</v>
      </c>
      <c r="J36" s="22" t="s">
        <v>90</v>
      </c>
      <c r="K36" s="35" t="s">
        <v>269</v>
      </c>
      <c r="L36" s="13">
        <v>45273</v>
      </c>
    </row>
    <row r="37" spans="1:12" ht="21">
      <c r="A37" s="10" t="s">
        <v>270</v>
      </c>
      <c r="B37" s="9" t="s">
        <v>166</v>
      </c>
      <c r="C37" s="44" t="s">
        <v>195</v>
      </c>
      <c r="D37" s="45" t="s">
        <v>271</v>
      </c>
      <c r="E37" s="6">
        <v>52000</v>
      </c>
      <c r="F37" s="78"/>
      <c r="G37" s="79">
        <f t="shared" si="1"/>
        <v>520</v>
      </c>
      <c r="H37" s="7">
        <f t="shared" si="0"/>
        <v>51480</v>
      </c>
      <c r="I37" s="40" t="s">
        <v>18</v>
      </c>
      <c r="J37" s="34" t="s">
        <v>92</v>
      </c>
      <c r="K37" s="39" t="s">
        <v>272</v>
      </c>
      <c r="L37" s="13">
        <v>45273</v>
      </c>
    </row>
    <row r="38" spans="1:12" ht="21">
      <c r="A38" s="21" t="s">
        <v>273</v>
      </c>
      <c r="B38" s="9" t="s">
        <v>274</v>
      </c>
      <c r="C38" s="44" t="s">
        <v>275</v>
      </c>
      <c r="D38" s="45" t="s">
        <v>271</v>
      </c>
      <c r="E38" s="6">
        <v>5600</v>
      </c>
      <c r="F38" s="78"/>
      <c r="G38" s="79">
        <f t="shared" si="1"/>
        <v>56</v>
      </c>
      <c r="H38" s="7">
        <f t="shared" si="0"/>
        <v>5544</v>
      </c>
      <c r="I38" s="40" t="s">
        <v>18</v>
      </c>
      <c r="J38" s="34" t="s">
        <v>276</v>
      </c>
      <c r="K38" s="84"/>
      <c r="L38" s="13">
        <v>45273</v>
      </c>
    </row>
    <row r="39" spans="1:12" ht="21">
      <c r="A39" s="10" t="s">
        <v>277</v>
      </c>
      <c r="B39" s="33" t="s">
        <v>40</v>
      </c>
      <c r="C39" s="4" t="s">
        <v>60</v>
      </c>
      <c r="D39" s="45" t="s">
        <v>278</v>
      </c>
      <c r="E39" s="6">
        <v>200</v>
      </c>
      <c r="F39" s="78"/>
      <c r="G39" s="79"/>
      <c r="H39" s="7">
        <f t="shared" si="0"/>
        <v>200</v>
      </c>
      <c r="I39" s="40" t="s">
        <v>18</v>
      </c>
      <c r="J39" s="42" t="s">
        <v>25</v>
      </c>
      <c r="K39" s="39" t="s">
        <v>279</v>
      </c>
      <c r="L39" s="13">
        <v>45273</v>
      </c>
    </row>
    <row r="40" spans="1:12" ht="21">
      <c r="A40" s="10" t="s">
        <v>280</v>
      </c>
      <c r="B40" s="33" t="s">
        <v>40</v>
      </c>
      <c r="C40" s="4" t="s">
        <v>60</v>
      </c>
      <c r="D40" s="45" t="s">
        <v>281</v>
      </c>
      <c r="E40" s="6">
        <v>8350</v>
      </c>
      <c r="F40" s="15"/>
      <c r="G40" s="2"/>
      <c r="H40" s="7">
        <f t="shared" si="0"/>
        <v>8350</v>
      </c>
      <c r="I40" s="40">
        <f>SUM(H39:H40)</f>
        <v>8550</v>
      </c>
      <c r="J40" s="36"/>
      <c r="K40" s="39" t="s">
        <v>282</v>
      </c>
      <c r="L40" s="13">
        <v>45273</v>
      </c>
    </row>
    <row r="41" spans="1:12" ht="21">
      <c r="A41" s="21" t="s">
        <v>283</v>
      </c>
      <c r="B41" s="9" t="s">
        <v>117</v>
      </c>
      <c r="C41" s="44" t="s">
        <v>123</v>
      </c>
      <c r="D41" s="45" t="s">
        <v>223</v>
      </c>
      <c r="E41" s="6">
        <v>3210</v>
      </c>
      <c r="F41" s="78">
        <f aca="true" t="shared" si="3" ref="F41:F56">SUM(E41*7/107)</f>
        <v>210</v>
      </c>
      <c r="G41" s="79">
        <f aca="true" t="shared" si="4" ref="G41:G56">SUM(E41-F41)*1/100</f>
        <v>30</v>
      </c>
      <c r="H41" s="7">
        <f t="shared" si="0"/>
        <v>3180</v>
      </c>
      <c r="I41" s="19" t="s">
        <v>14</v>
      </c>
      <c r="J41" s="11" t="s">
        <v>53</v>
      </c>
      <c r="K41" s="35" t="s">
        <v>284</v>
      </c>
      <c r="L41" s="13">
        <v>45273</v>
      </c>
    </row>
    <row r="42" spans="1:12" ht="21">
      <c r="A42" s="21" t="s">
        <v>285</v>
      </c>
      <c r="B42" s="9" t="s">
        <v>117</v>
      </c>
      <c r="C42" s="44" t="s">
        <v>66</v>
      </c>
      <c r="D42" s="45" t="s">
        <v>223</v>
      </c>
      <c r="E42" s="82">
        <v>2675</v>
      </c>
      <c r="F42" s="15">
        <f t="shared" si="3"/>
        <v>175</v>
      </c>
      <c r="G42" s="2">
        <f t="shared" si="4"/>
        <v>25</v>
      </c>
      <c r="H42" s="7">
        <f t="shared" si="0"/>
        <v>2650</v>
      </c>
      <c r="I42" s="41">
        <f>SUM(H41:H43)</f>
        <v>8480</v>
      </c>
      <c r="J42" s="36"/>
      <c r="K42" s="35" t="s">
        <v>286</v>
      </c>
      <c r="L42" s="13">
        <v>45273</v>
      </c>
    </row>
    <row r="43" spans="1:12" ht="21">
      <c r="A43" s="10" t="s">
        <v>287</v>
      </c>
      <c r="B43" s="9" t="s">
        <v>117</v>
      </c>
      <c r="C43" s="44" t="s">
        <v>63</v>
      </c>
      <c r="D43" s="45" t="s">
        <v>223</v>
      </c>
      <c r="E43" s="6">
        <v>2675</v>
      </c>
      <c r="F43" s="15">
        <f t="shared" si="3"/>
        <v>175</v>
      </c>
      <c r="G43" s="2">
        <f t="shared" si="4"/>
        <v>25</v>
      </c>
      <c r="H43" s="7">
        <f t="shared" si="0"/>
        <v>2650</v>
      </c>
      <c r="I43" s="19"/>
      <c r="J43" s="34"/>
      <c r="K43" s="67" t="s">
        <v>288</v>
      </c>
      <c r="L43" s="13">
        <v>45273</v>
      </c>
    </row>
    <row r="44" spans="1:12" ht="21">
      <c r="A44" s="10" t="s">
        <v>289</v>
      </c>
      <c r="B44" s="9" t="s">
        <v>290</v>
      </c>
      <c r="C44" s="44" t="s">
        <v>125</v>
      </c>
      <c r="D44" s="45" t="s">
        <v>291</v>
      </c>
      <c r="E44" s="77">
        <v>570833</v>
      </c>
      <c r="F44" s="78">
        <f t="shared" si="3"/>
        <v>37344.214953271025</v>
      </c>
      <c r="G44" s="79">
        <f t="shared" si="4"/>
        <v>5334.88785046729</v>
      </c>
      <c r="H44" s="80">
        <f t="shared" si="0"/>
        <v>565498.1121495327</v>
      </c>
      <c r="I44" s="40" t="s">
        <v>14</v>
      </c>
      <c r="J44" s="34" t="s">
        <v>292</v>
      </c>
      <c r="K44" s="43" t="s">
        <v>293</v>
      </c>
      <c r="L44" s="13">
        <v>45273</v>
      </c>
    </row>
    <row r="45" spans="1:12" ht="21">
      <c r="A45" s="10" t="s">
        <v>294</v>
      </c>
      <c r="B45" s="9" t="s">
        <v>295</v>
      </c>
      <c r="C45" s="44" t="s">
        <v>45</v>
      </c>
      <c r="D45" s="63" t="s">
        <v>296</v>
      </c>
      <c r="E45" s="6">
        <v>36915</v>
      </c>
      <c r="F45" s="15">
        <f t="shared" si="3"/>
        <v>2415</v>
      </c>
      <c r="G45" s="2">
        <f t="shared" si="4"/>
        <v>345</v>
      </c>
      <c r="H45" s="7">
        <f t="shared" si="0"/>
        <v>36570</v>
      </c>
      <c r="I45" s="40" t="s">
        <v>18</v>
      </c>
      <c r="J45" s="34" t="s">
        <v>297</v>
      </c>
      <c r="K45" s="35" t="s">
        <v>298</v>
      </c>
      <c r="L45" s="13">
        <v>45278</v>
      </c>
    </row>
    <row r="46" spans="1:12" ht="21">
      <c r="A46" s="87" t="s">
        <v>299</v>
      </c>
      <c r="B46" s="52" t="s">
        <v>130</v>
      </c>
      <c r="C46" s="53" t="s">
        <v>118</v>
      </c>
      <c r="D46" s="54" t="s">
        <v>300</v>
      </c>
      <c r="E46" s="88">
        <v>77519</v>
      </c>
      <c r="F46" s="56">
        <f t="shared" si="3"/>
        <v>5071.336448598131</v>
      </c>
      <c r="G46" s="57">
        <f t="shared" si="4"/>
        <v>724.4766355140187</v>
      </c>
      <c r="H46" s="89">
        <f t="shared" si="0"/>
        <v>76794.52336448598</v>
      </c>
      <c r="I46" s="59" t="s">
        <v>15</v>
      </c>
      <c r="J46" s="71" t="s">
        <v>80</v>
      </c>
      <c r="K46" s="74" t="s">
        <v>301</v>
      </c>
      <c r="L46" s="61">
        <v>45278</v>
      </c>
    </row>
    <row r="47" spans="1:12" ht="21">
      <c r="A47" s="10" t="s">
        <v>302</v>
      </c>
      <c r="B47" s="33" t="s">
        <v>117</v>
      </c>
      <c r="C47" s="44" t="s">
        <v>118</v>
      </c>
      <c r="D47" s="12" t="s">
        <v>303</v>
      </c>
      <c r="E47" s="6">
        <v>2675</v>
      </c>
      <c r="F47" s="15">
        <f t="shared" si="3"/>
        <v>175</v>
      </c>
      <c r="G47" s="2">
        <f t="shared" si="4"/>
        <v>25</v>
      </c>
      <c r="H47" s="80">
        <f t="shared" si="0"/>
        <v>2650</v>
      </c>
      <c r="I47" s="19" t="s">
        <v>14</v>
      </c>
      <c r="J47" s="22" t="s">
        <v>53</v>
      </c>
      <c r="K47" s="24" t="s">
        <v>304</v>
      </c>
      <c r="L47" s="13">
        <v>45278</v>
      </c>
    </row>
    <row r="48" spans="1:12" ht="21">
      <c r="A48" s="10" t="s">
        <v>305</v>
      </c>
      <c r="B48" s="33" t="s">
        <v>40</v>
      </c>
      <c r="C48" s="4" t="s">
        <v>49</v>
      </c>
      <c r="D48" s="12" t="s">
        <v>85</v>
      </c>
      <c r="E48" s="6">
        <v>20000</v>
      </c>
      <c r="F48" s="15"/>
      <c r="G48" s="2">
        <f t="shared" si="4"/>
        <v>200</v>
      </c>
      <c r="H48" s="80">
        <f t="shared" si="0"/>
        <v>19800</v>
      </c>
      <c r="I48" s="19" t="s">
        <v>18</v>
      </c>
      <c r="J48" s="29" t="s">
        <v>25</v>
      </c>
      <c r="K48" s="24">
        <v>4062</v>
      </c>
      <c r="L48" s="13">
        <v>45278</v>
      </c>
    </row>
    <row r="49" spans="1:12" ht="21">
      <c r="A49" s="32" t="s">
        <v>306</v>
      </c>
      <c r="B49" s="33" t="s">
        <v>40</v>
      </c>
      <c r="C49" s="4" t="s">
        <v>49</v>
      </c>
      <c r="D49" s="12" t="s">
        <v>135</v>
      </c>
      <c r="E49" s="27">
        <v>46300</v>
      </c>
      <c r="F49" s="15"/>
      <c r="G49" s="2">
        <f t="shared" si="4"/>
        <v>463</v>
      </c>
      <c r="H49" s="7">
        <f t="shared" si="0"/>
        <v>45837</v>
      </c>
      <c r="I49" s="26">
        <f>SUM(H48:H49)</f>
        <v>65637</v>
      </c>
      <c r="J49" s="81"/>
      <c r="K49" s="24">
        <v>4061</v>
      </c>
      <c r="L49" s="13">
        <v>45278</v>
      </c>
    </row>
    <row r="50" spans="1:12" ht="21">
      <c r="A50" s="90" t="s">
        <v>307</v>
      </c>
      <c r="B50" s="9" t="s">
        <v>308</v>
      </c>
      <c r="C50" s="30" t="s">
        <v>118</v>
      </c>
      <c r="D50" s="12" t="s">
        <v>309</v>
      </c>
      <c r="E50" s="27">
        <v>1880</v>
      </c>
      <c r="F50" s="15"/>
      <c r="G50" s="2"/>
      <c r="H50" s="7">
        <f t="shared" si="0"/>
        <v>1880</v>
      </c>
      <c r="I50" s="11" t="s">
        <v>18</v>
      </c>
      <c r="J50" s="20" t="s">
        <v>310</v>
      </c>
      <c r="K50" s="24"/>
      <c r="L50" s="13">
        <v>45278</v>
      </c>
    </row>
    <row r="51" spans="1:12" ht="21">
      <c r="A51" s="90" t="s">
        <v>311</v>
      </c>
      <c r="B51" s="9" t="s">
        <v>54</v>
      </c>
      <c r="C51" s="30" t="s">
        <v>131</v>
      </c>
      <c r="D51" s="12" t="s">
        <v>156</v>
      </c>
      <c r="E51" s="27">
        <v>28815.1</v>
      </c>
      <c r="F51" s="15">
        <f t="shared" si="3"/>
        <v>1885.1</v>
      </c>
      <c r="G51" s="2">
        <f>SUM(E51-F51)*1/100</f>
        <v>269.3</v>
      </c>
      <c r="H51" s="7">
        <f t="shared" si="0"/>
        <v>28545.8</v>
      </c>
      <c r="I51" s="11" t="s">
        <v>18</v>
      </c>
      <c r="J51" s="20" t="s">
        <v>55</v>
      </c>
      <c r="K51" s="24">
        <v>41491</v>
      </c>
      <c r="L51" s="13">
        <v>45278</v>
      </c>
    </row>
    <row r="52" spans="1:12" ht="21">
      <c r="A52" s="90" t="s">
        <v>312</v>
      </c>
      <c r="B52" s="9" t="s">
        <v>121</v>
      </c>
      <c r="C52" s="30" t="s">
        <v>118</v>
      </c>
      <c r="D52" s="17" t="s">
        <v>313</v>
      </c>
      <c r="E52" s="27">
        <v>145000</v>
      </c>
      <c r="F52" s="15">
        <f t="shared" si="3"/>
        <v>9485.981308411216</v>
      </c>
      <c r="G52" s="2">
        <f>SUM(E52-F52)*1/100</f>
        <v>1355.1401869158879</v>
      </c>
      <c r="H52" s="7">
        <f t="shared" si="0"/>
        <v>143644.8598130841</v>
      </c>
      <c r="I52" s="25" t="s">
        <v>18</v>
      </c>
      <c r="J52" s="20" t="s">
        <v>122</v>
      </c>
      <c r="K52" s="24" t="s">
        <v>314</v>
      </c>
      <c r="L52" s="13">
        <v>45278</v>
      </c>
    </row>
    <row r="53" spans="1:12" ht="21">
      <c r="A53" s="28" t="s">
        <v>315</v>
      </c>
      <c r="B53" s="9" t="s">
        <v>121</v>
      </c>
      <c r="C53" s="30" t="s">
        <v>118</v>
      </c>
      <c r="D53" s="17" t="s">
        <v>316</v>
      </c>
      <c r="E53" s="27">
        <v>14166</v>
      </c>
      <c r="F53" s="15">
        <f t="shared" si="3"/>
        <v>926.7476635514018</v>
      </c>
      <c r="G53" s="2">
        <f>SUM(E53-F53)*1/100</f>
        <v>132.39252336448598</v>
      </c>
      <c r="H53" s="7">
        <f t="shared" si="0"/>
        <v>14033.607476635514</v>
      </c>
      <c r="I53" s="26">
        <f>SUM(H52:H53)</f>
        <v>157678.4672897196</v>
      </c>
      <c r="J53" s="31"/>
      <c r="K53" s="24" t="s">
        <v>317</v>
      </c>
      <c r="L53" s="13">
        <v>45278</v>
      </c>
    </row>
    <row r="54" spans="1:12" ht="21">
      <c r="A54" s="47" t="s">
        <v>318</v>
      </c>
      <c r="B54" s="76" t="s">
        <v>145</v>
      </c>
      <c r="C54" s="44" t="s">
        <v>143</v>
      </c>
      <c r="D54" s="45" t="s">
        <v>319</v>
      </c>
      <c r="E54" s="77">
        <v>96995</v>
      </c>
      <c r="F54" s="85">
        <f t="shared" si="3"/>
        <v>6345.467289719626</v>
      </c>
      <c r="G54" s="86">
        <f t="shared" si="4"/>
        <v>906.4953271028037</v>
      </c>
      <c r="H54" s="91">
        <f t="shared" si="0"/>
        <v>96088.5046728972</v>
      </c>
      <c r="I54" s="40" t="s">
        <v>15</v>
      </c>
      <c r="J54" s="42" t="s">
        <v>21</v>
      </c>
      <c r="K54" s="73" t="s">
        <v>320</v>
      </c>
      <c r="L54" s="13">
        <v>45278</v>
      </c>
    </row>
    <row r="55" spans="1:12" ht="21">
      <c r="A55" s="47" t="s">
        <v>321</v>
      </c>
      <c r="B55" s="76" t="s">
        <v>145</v>
      </c>
      <c r="C55" s="44" t="s">
        <v>143</v>
      </c>
      <c r="D55" s="45" t="s">
        <v>322</v>
      </c>
      <c r="E55" s="82">
        <v>600600</v>
      </c>
      <c r="F55" s="85">
        <f t="shared" si="3"/>
        <v>39291.588785046726</v>
      </c>
      <c r="G55" s="86">
        <f t="shared" si="4"/>
        <v>5613.084112149533</v>
      </c>
      <c r="H55" s="91">
        <f t="shared" si="0"/>
        <v>594986.9158878505</v>
      </c>
      <c r="I55" s="41">
        <f>SUM(H54:H56)</f>
        <v>799901.7570093458</v>
      </c>
      <c r="J55" s="83"/>
      <c r="K55" s="65" t="s">
        <v>323</v>
      </c>
      <c r="L55" s="13">
        <v>45278</v>
      </c>
    </row>
    <row r="56" spans="1:12" ht="21">
      <c r="A56" s="47" t="s">
        <v>324</v>
      </c>
      <c r="B56" s="76" t="s">
        <v>145</v>
      </c>
      <c r="C56" s="44" t="s">
        <v>143</v>
      </c>
      <c r="D56" s="45" t="s">
        <v>325</v>
      </c>
      <c r="E56" s="77">
        <v>109853</v>
      </c>
      <c r="F56" s="85">
        <f t="shared" si="3"/>
        <v>7186.644859813084</v>
      </c>
      <c r="G56" s="86">
        <f t="shared" si="4"/>
        <v>1026.6635514018692</v>
      </c>
      <c r="H56" s="91">
        <f t="shared" si="0"/>
        <v>108826.33644859813</v>
      </c>
      <c r="I56" s="41"/>
      <c r="J56" s="83"/>
      <c r="K56" s="65" t="s">
        <v>326</v>
      </c>
      <c r="L56" s="13">
        <v>45278</v>
      </c>
    </row>
    <row r="57" spans="1:12" ht="21">
      <c r="A57" s="10" t="s">
        <v>327</v>
      </c>
      <c r="B57" s="33" t="s">
        <v>328</v>
      </c>
      <c r="C57" s="4" t="s">
        <v>125</v>
      </c>
      <c r="D57" s="12" t="s">
        <v>329</v>
      </c>
      <c r="E57" s="6">
        <v>803249</v>
      </c>
      <c r="F57" s="15">
        <f>SUM(E57*7/107)</f>
        <v>52549</v>
      </c>
      <c r="G57" s="2">
        <f>SUM(E57-F57)*1/100</f>
        <v>7507</v>
      </c>
      <c r="H57" s="7">
        <f>SUM(E57-G57)-2050</f>
        <v>793692</v>
      </c>
      <c r="I57" s="25" t="s">
        <v>15</v>
      </c>
      <c r="J57" s="34" t="s">
        <v>330</v>
      </c>
      <c r="K57" s="24">
        <v>6610028</v>
      </c>
      <c r="L57" s="13">
        <v>45280</v>
      </c>
    </row>
    <row r="58" spans="1:12" ht="21">
      <c r="A58" s="10"/>
      <c r="B58" s="76" t="s">
        <v>26</v>
      </c>
      <c r="C58" s="4" t="s">
        <v>125</v>
      </c>
      <c r="D58" s="9" t="s">
        <v>331</v>
      </c>
      <c r="E58" s="23"/>
      <c r="F58" s="15"/>
      <c r="G58" s="2"/>
      <c r="H58" s="7">
        <v>2050</v>
      </c>
      <c r="I58" s="25" t="s">
        <v>17</v>
      </c>
      <c r="J58" s="64" t="s">
        <v>28</v>
      </c>
      <c r="K58" s="24"/>
      <c r="L58" s="13">
        <v>45280</v>
      </c>
    </row>
    <row r="59" spans="1:12" ht="21">
      <c r="A59" s="51" t="s">
        <v>332</v>
      </c>
      <c r="B59" s="52" t="s">
        <v>333</v>
      </c>
      <c r="C59" s="53" t="s">
        <v>125</v>
      </c>
      <c r="D59" s="68" t="s">
        <v>334</v>
      </c>
      <c r="E59" s="55">
        <v>45849.5</v>
      </c>
      <c r="F59" s="92">
        <f>SUM(E59*7/107)</f>
        <v>2999.5</v>
      </c>
      <c r="G59" s="93">
        <f>SUM(E59-F59)*1/100</f>
        <v>428.5</v>
      </c>
      <c r="H59" s="58">
        <f aca="true" t="shared" si="5" ref="H59:H122">SUM(E59-G59)</f>
        <v>45421</v>
      </c>
      <c r="I59" s="59" t="s">
        <v>18</v>
      </c>
      <c r="J59" s="70" t="s">
        <v>70</v>
      </c>
      <c r="K59" s="74" t="s">
        <v>335</v>
      </c>
      <c r="L59" s="61">
        <v>45281</v>
      </c>
    </row>
    <row r="60" spans="1:12" ht="21">
      <c r="A60" s="21" t="s">
        <v>336</v>
      </c>
      <c r="B60" s="76" t="s">
        <v>337</v>
      </c>
      <c r="C60" s="44" t="s">
        <v>58</v>
      </c>
      <c r="D60" s="45" t="s">
        <v>338</v>
      </c>
      <c r="E60" s="77">
        <v>11400</v>
      </c>
      <c r="F60" s="78">
        <f>SUM(E60*7/107)</f>
        <v>745.7943925233645</v>
      </c>
      <c r="G60" s="2">
        <f>SUM(E60-F60)*1/100</f>
        <v>106.54205607476635</v>
      </c>
      <c r="H60" s="7">
        <f t="shared" si="5"/>
        <v>11293.457943925234</v>
      </c>
      <c r="I60" s="40" t="s">
        <v>18</v>
      </c>
      <c r="J60" s="36" t="s">
        <v>339</v>
      </c>
      <c r="K60" s="35" t="s">
        <v>340</v>
      </c>
      <c r="L60" s="13">
        <v>45281</v>
      </c>
    </row>
    <row r="61" spans="1:12" ht="21">
      <c r="A61" s="21" t="s">
        <v>341</v>
      </c>
      <c r="B61" s="76" t="s">
        <v>342</v>
      </c>
      <c r="C61" s="44" t="s">
        <v>343</v>
      </c>
      <c r="D61" s="45" t="s">
        <v>344</v>
      </c>
      <c r="E61" s="82">
        <v>29706</v>
      </c>
      <c r="F61" s="15"/>
      <c r="G61" s="2">
        <f>SUM(E61-F61)*1/100</f>
        <v>297.06</v>
      </c>
      <c r="H61" s="7">
        <f t="shared" si="5"/>
        <v>29408.94</v>
      </c>
      <c r="I61" s="40" t="s">
        <v>15</v>
      </c>
      <c r="J61" s="36" t="s">
        <v>171</v>
      </c>
      <c r="K61" s="35" t="s">
        <v>345</v>
      </c>
      <c r="L61" s="13">
        <v>45281</v>
      </c>
    </row>
    <row r="62" spans="1:12" ht="21">
      <c r="A62" s="21" t="s">
        <v>346</v>
      </c>
      <c r="B62" s="76" t="s">
        <v>173</v>
      </c>
      <c r="C62" s="44" t="s">
        <v>195</v>
      </c>
      <c r="D62" s="45" t="s">
        <v>347</v>
      </c>
      <c r="E62" s="77">
        <v>66650</v>
      </c>
      <c r="F62" s="78">
        <f>SUM(E62*7/107)</f>
        <v>4360.280373831775</v>
      </c>
      <c r="G62" s="79">
        <f>SUM(E62-F62)*1/100</f>
        <v>622.8971962616822</v>
      </c>
      <c r="H62" s="80">
        <f t="shared" si="5"/>
        <v>66027.10280373832</v>
      </c>
      <c r="I62" s="40" t="s">
        <v>37</v>
      </c>
      <c r="J62" s="64" t="s">
        <v>174</v>
      </c>
      <c r="K62" s="35" t="s">
        <v>348</v>
      </c>
      <c r="L62" s="13">
        <v>45281</v>
      </c>
    </row>
    <row r="63" spans="1:12" ht="21">
      <c r="A63" s="10" t="s">
        <v>349</v>
      </c>
      <c r="B63" s="9" t="s">
        <v>350</v>
      </c>
      <c r="C63" s="4" t="s">
        <v>41</v>
      </c>
      <c r="D63" s="17" t="s">
        <v>94</v>
      </c>
      <c r="E63" s="6">
        <v>2880</v>
      </c>
      <c r="F63" s="78"/>
      <c r="G63" s="79"/>
      <c r="H63" s="7">
        <f t="shared" si="5"/>
        <v>2880</v>
      </c>
      <c r="I63" s="46" t="s">
        <v>16</v>
      </c>
      <c r="J63" s="22" t="s">
        <v>95</v>
      </c>
      <c r="K63" s="35"/>
      <c r="L63" s="13">
        <v>45281</v>
      </c>
    </row>
    <row r="64" spans="1:12" ht="21">
      <c r="A64" s="18" t="s">
        <v>351</v>
      </c>
      <c r="B64" s="9" t="s">
        <v>22</v>
      </c>
      <c r="C64" s="4" t="s">
        <v>352</v>
      </c>
      <c r="D64" s="17" t="s">
        <v>353</v>
      </c>
      <c r="E64" s="6">
        <v>2370</v>
      </c>
      <c r="F64" s="78"/>
      <c r="G64" s="79"/>
      <c r="H64" s="7">
        <f t="shared" si="5"/>
        <v>2370</v>
      </c>
      <c r="I64" s="46" t="s">
        <v>16</v>
      </c>
      <c r="J64" s="22" t="s">
        <v>23</v>
      </c>
      <c r="K64" s="35" t="s">
        <v>354</v>
      </c>
      <c r="L64" s="13">
        <v>45281</v>
      </c>
    </row>
    <row r="65" spans="1:12" ht="21">
      <c r="A65" s="10" t="s">
        <v>355</v>
      </c>
      <c r="B65" s="9" t="s">
        <v>67</v>
      </c>
      <c r="C65" s="44" t="s">
        <v>45</v>
      </c>
      <c r="D65" s="45" t="s">
        <v>356</v>
      </c>
      <c r="E65" s="6">
        <v>38841</v>
      </c>
      <c r="F65" s="78">
        <f>SUM(E65*7/107)</f>
        <v>2541</v>
      </c>
      <c r="G65" s="79">
        <f>SUM(E65-F65)*1/100</f>
        <v>363</v>
      </c>
      <c r="H65" s="7">
        <f t="shared" si="5"/>
        <v>38478</v>
      </c>
      <c r="I65" s="40" t="s">
        <v>14</v>
      </c>
      <c r="J65" s="34" t="s">
        <v>68</v>
      </c>
      <c r="K65" s="39" t="s">
        <v>357</v>
      </c>
      <c r="L65" s="13">
        <v>45281</v>
      </c>
    </row>
    <row r="66" spans="1:12" ht="21">
      <c r="A66" s="21" t="s">
        <v>358</v>
      </c>
      <c r="B66" s="9" t="s">
        <v>359</v>
      </c>
      <c r="C66" s="44" t="s">
        <v>31</v>
      </c>
      <c r="D66" s="45" t="s">
        <v>360</v>
      </c>
      <c r="E66" s="6">
        <v>51400</v>
      </c>
      <c r="F66" s="78"/>
      <c r="G66" s="79">
        <f>SUM(E66-F66)*1/100</f>
        <v>514</v>
      </c>
      <c r="H66" s="7">
        <f t="shared" si="5"/>
        <v>50886</v>
      </c>
      <c r="I66" s="40" t="s">
        <v>16</v>
      </c>
      <c r="J66" s="34" t="s">
        <v>129</v>
      </c>
      <c r="K66" s="84" t="s">
        <v>361</v>
      </c>
      <c r="L66" s="13">
        <v>45281</v>
      </c>
    </row>
    <row r="67" spans="1:12" ht="21">
      <c r="A67" s="10" t="s">
        <v>362</v>
      </c>
      <c r="B67" s="33" t="s">
        <v>117</v>
      </c>
      <c r="C67" s="4" t="s">
        <v>47</v>
      </c>
      <c r="D67" s="45" t="s">
        <v>363</v>
      </c>
      <c r="E67" s="6">
        <v>2675</v>
      </c>
      <c r="F67" s="78">
        <f>SUM(E67*7/107)</f>
        <v>175</v>
      </c>
      <c r="G67" s="79">
        <f>SUM(E67-F67)*1/100</f>
        <v>25</v>
      </c>
      <c r="H67" s="7">
        <f t="shared" si="5"/>
        <v>2650</v>
      </c>
      <c r="I67" s="40" t="s">
        <v>14</v>
      </c>
      <c r="J67" s="42" t="s">
        <v>53</v>
      </c>
      <c r="K67" s="39" t="s">
        <v>364</v>
      </c>
      <c r="L67" s="13">
        <v>45281</v>
      </c>
    </row>
    <row r="68" spans="1:12" ht="21">
      <c r="A68" s="10" t="s">
        <v>365</v>
      </c>
      <c r="B68" s="33" t="s">
        <v>117</v>
      </c>
      <c r="C68" s="4" t="s">
        <v>73</v>
      </c>
      <c r="D68" s="45" t="s">
        <v>363</v>
      </c>
      <c r="E68" s="6">
        <v>2675</v>
      </c>
      <c r="F68" s="78">
        <f>SUM(E68*7/107)</f>
        <v>175</v>
      </c>
      <c r="G68" s="79">
        <f>SUM(E68-F68)*1/100</f>
        <v>25</v>
      </c>
      <c r="H68" s="7">
        <f t="shared" si="5"/>
        <v>2650</v>
      </c>
      <c r="I68" s="40">
        <f>SUM(H67:H68)</f>
        <v>5300</v>
      </c>
      <c r="J68" s="36"/>
      <c r="K68" s="39" t="s">
        <v>366</v>
      </c>
      <c r="L68" s="13">
        <v>45281</v>
      </c>
    </row>
    <row r="69" spans="1:12" ht="21">
      <c r="A69" s="10" t="s">
        <v>367</v>
      </c>
      <c r="B69" s="9" t="s">
        <v>38</v>
      </c>
      <c r="C69" s="44" t="s">
        <v>44</v>
      </c>
      <c r="D69" s="63" t="s">
        <v>144</v>
      </c>
      <c r="E69" s="6">
        <v>2610</v>
      </c>
      <c r="F69" s="78"/>
      <c r="G69" s="79"/>
      <c r="H69" s="7">
        <f t="shared" si="5"/>
        <v>2610</v>
      </c>
      <c r="I69" s="40" t="s">
        <v>17</v>
      </c>
      <c r="J69" s="34" t="s">
        <v>39</v>
      </c>
      <c r="K69" s="35"/>
      <c r="L69" s="13">
        <v>45281</v>
      </c>
    </row>
    <row r="70" spans="1:12" ht="21">
      <c r="A70" s="21" t="s">
        <v>368</v>
      </c>
      <c r="B70" s="76" t="s">
        <v>65</v>
      </c>
      <c r="C70" s="44" t="s">
        <v>152</v>
      </c>
      <c r="D70" s="45" t="s">
        <v>85</v>
      </c>
      <c r="E70" s="77">
        <v>2500</v>
      </c>
      <c r="F70" s="78"/>
      <c r="G70" s="2"/>
      <c r="H70" s="7">
        <f t="shared" si="5"/>
        <v>2500</v>
      </c>
      <c r="I70" s="40" t="s">
        <v>17</v>
      </c>
      <c r="J70" s="36" t="s">
        <v>36</v>
      </c>
      <c r="K70" s="35" t="s">
        <v>369</v>
      </c>
      <c r="L70" s="13">
        <v>45281</v>
      </c>
    </row>
    <row r="71" spans="1:12" ht="21">
      <c r="A71" s="21" t="s">
        <v>370</v>
      </c>
      <c r="B71" s="76" t="s">
        <v>65</v>
      </c>
      <c r="C71" s="44" t="s">
        <v>371</v>
      </c>
      <c r="D71" s="45" t="s">
        <v>372</v>
      </c>
      <c r="E71" s="82">
        <v>9500</v>
      </c>
      <c r="F71" s="15"/>
      <c r="G71" s="2"/>
      <c r="H71" s="7">
        <f t="shared" si="5"/>
        <v>9500</v>
      </c>
      <c r="I71" s="40" t="s">
        <v>17</v>
      </c>
      <c r="J71" s="36" t="s">
        <v>36</v>
      </c>
      <c r="K71" s="35" t="s">
        <v>373</v>
      </c>
      <c r="L71" s="13">
        <v>45281</v>
      </c>
    </row>
    <row r="72" spans="1:12" ht="21">
      <c r="A72" s="21" t="s">
        <v>374</v>
      </c>
      <c r="B72" s="76" t="s">
        <v>65</v>
      </c>
      <c r="C72" s="44" t="s">
        <v>172</v>
      </c>
      <c r="D72" s="45" t="s">
        <v>30</v>
      </c>
      <c r="E72" s="77">
        <v>71084</v>
      </c>
      <c r="F72" s="78"/>
      <c r="G72" s="79"/>
      <c r="H72" s="80">
        <f t="shared" si="5"/>
        <v>71084</v>
      </c>
      <c r="I72" s="40" t="s">
        <v>17</v>
      </c>
      <c r="J72" s="36" t="s">
        <v>36</v>
      </c>
      <c r="K72" s="35" t="s">
        <v>375</v>
      </c>
      <c r="L72" s="13">
        <v>45281</v>
      </c>
    </row>
    <row r="73" spans="1:12" ht="21">
      <c r="A73" s="10" t="s">
        <v>376</v>
      </c>
      <c r="B73" s="76" t="s">
        <v>65</v>
      </c>
      <c r="C73" s="4" t="s">
        <v>58</v>
      </c>
      <c r="D73" s="45" t="s">
        <v>85</v>
      </c>
      <c r="E73" s="6">
        <v>10500</v>
      </c>
      <c r="F73" s="78"/>
      <c r="G73" s="79"/>
      <c r="H73" s="7">
        <f t="shared" si="5"/>
        <v>10500</v>
      </c>
      <c r="I73" s="40" t="s">
        <v>17</v>
      </c>
      <c r="J73" s="36" t="s">
        <v>36</v>
      </c>
      <c r="K73" s="35" t="s">
        <v>377</v>
      </c>
      <c r="L73" s="13">
        <v>45281</v>
      </c>
    </row>
    <row r="74" spans="1:12" ht="21">
      <c r="A74" s="18" t="s">
        <v>378</v>
      </c>
      <c r="B74" s="76" t="s">
        <v>65</v>
      </c>
      <c r="C74" s="4" t="s">
        <v>195</v>
      </c>
      <c r="D74" s="45" t="s">
        <v>85</v>
      </c>
      <c r="E74" s="6">
        <v>2925</v>
      </c>
      <c r="F74" s="78"/>
      <c r="G74" s="79"/>
      <c r="H74" s="7">
        <f t="shared" si="5"/>
        <v>2925</v>
      </c>
      <c r="I74" s="40" t="s">
        <v>17</v>
      </c>
      <c r="J74" s="36" t="s">
        <v>36</v>
      </c>
      <c r="K74" s="35" t="s">
        <v>379</v>
      </c>
      <c r="L74" s="13">
        <v>45281</v>
      </c>
    </row>
    <row r="75" spans="1:12" ht="21">
      <c r="A75" s="10" t="s">
        <v>380</v>
      </c>
      <c r="B75" s="9" t="s">
        <v>33</v>
      </c>
      <c r="C75" s="44" t="s">
        <v>74</v>
      </c>
      <c r="D75" s="45" t="s">
        <v>381</v>
      </c>
      <c r="E75" s="6">
        <v>15000</v>
      </c>
      <c r="F75" s="78"/>
      <c r="G75" s="79">
        <f aca="true" t="shared" si="6" ref="G75:G88">SUM(E75-F75)*1/100</f>
        <v>150</v>
      </c>
      <c r="H75" s="7">
        <f t="shared" si="5"/>
        <v>14850</v>
      </c>
      <c r="I75" s="40" t="s">
        <v>17</v>
      </c>
      <c r="J75" s="34" t="s">
        <v>34</v>
      </c>
      <c r="K75" s="39" t="s">
        <v>382</v>
      </c>
      <c r="L75" s="13">
        <v>45281</v>
      </c>
    </row>
    <row r="76" spans="1:12" ht="21">
      <c r="A76" s="21" t="s">
        <v>383</v>
      </c>
      <c r="B76" s="9" t="s">
        <v>33</v>
      </c>
      <c r="C76" s="44" t="s">
        <v>63</v>
      </c>
      <c r="D76" s="45" t="s">
        <v>384</v>
      </c>
      <c r="E76" s="6">
        <v>14400</v>
      </c>
      <c r="F76" s="78"/>
      <c r="G76" s="79">
        <f t="shared" si="6"/>
        <v>144</v>
      </c>
      <c r="H76" s="7">
        <f t="shared" si="5"/>
        <v>14256</v>
      </c>
      <c r="I76" s="40" t="s">
        <v>17</v>
      </c>
      <c r="J76" s="34" t="s">
        <v>34</v>
      </c>
      <c r="K76" s="84" t="s">
        <v>385</v>
      </c>
      <c r="L76" s="13">
        <v>45281</v>
      </c>
    </row>
    <row r="77" spans="1:12" ht="21">
      <c r="A77" s="10" t="s">
        <v>386</v>
      </c>
      <c r="B77" s="9" t="s">
        <v>387</v>
      </c>
      <c r="C77" s="44" t="s">
        <v>125</v>
      </c>
      <c r="D77" s="63" t="s">
        <v>388</v>
      </c>
      <c r="E77" s="77">
        <v>1327755</v>
      </c>
      <c r="F77" s="78">
        <f aca="true" t="shared" si="7" ref="F77:F85">SUM(E77*7/107)</f>
        <v>86862.47663551402</v>
      </c>
      <c r="G77" s="79">
        <f t="shared" si="6"/>
        <v>12408.925233644859</v>
      </c>
      <c r="H77" s="80">
        <f t="shared" si="5"/>
        <v>1315346.074766355</v>
      </c>
      <c r="I77" s="40" t="s">
        <v>14</v>
      </c>
      <c r="J77" s="42" t="s">
        <v>389</v>
      </c>
      <c r="K77" s="67" t="s">
        <v>390</v>
      </c>
      <c r="L77" s="13">
        <v>45288</v>
      </c>
    </row>
    <row r="78" spans="1:12" ht="21">
      <c r="A78" s="10" t="s">
        <v>391</v>
      </c>
      <c r="B78" s="76" t="s">
        <v>133</v>
      </c>
      <c r="C78" s="44" t="s">
        <v>125</v>
      </c>
      <c r="D78" s="45" t="s">
        <v>392</v>
      </c>
      <c r="E78" s="82">
        <v>1176666</v>
      </c>
      <c r="F78" s="78">
        <f t="shared" si="7"/>
        <v>76978.14953271027</v>
      </c>
      <c r="G78" s="79">
        <f t="shared" si="6"/>
        <v>10996.878504672897</v>
      </c>
      <c r="H78" s="80">
        <f t="shared" si="5"/>
        <v>1165669.1214953272</v>
      </c>
      <c r="I78" s="40" t="s">
        <v>15</v>
      </c>
      <c r="J78" s="64" t="s">
        <v>35</v>
      </c>
      <c r="K78" s="38" t="s">
        <v>393</v>
      </c>
      <c r="L78" s="13">
        <v>45288</v>
      </c>
    </row>
    <row r="79" spans="1:12" ht="21">
      <c r="A79" s="21" t="s">
        <v>394</v>
      </c>
      <c r="B79" s="9" t="s">
        <v>75</v>
      </c>
      <c r="C79" s="44" t="s">
        <v>233</v>
      </c>
      <c r="D79" s="45" t="s">
        <v>395</v>
      </c>
      <c r="E79" s="6">
        <v>80196.39</v>
      </c>
      <c r="F79" s="78">
        <f t="shared" si="7"/>
        <v>5246.492803738318</v>
      </c>
      <c r="G79" s="79">
        <f t="shared" si="6"/>
        <v>749.4989719626168</v>
      </c>
      <c r="H79" s="7">
        <f t="shared" si="5"/>
        <v>79446.89102803738</v>
      </c>
      <c r="I79" s="40" t="s">
        <v>16</v>
      </c>
      <c r="J79" s="36" t="s">
        <v>77</v>
      </c>
      <c r="K79" s="35" t="s">
        <v>396</v>
      </c>
      <c r="L79" s="13">
        <v>45288</v>
      </c>
    </row>
    <row r="80" spans="1:12" ht="21">
      <c r="A80" s="21" t="s">
        <v>397</v>
      </c>
      <c r="B80" s="9" t="s">
        <v>398</v>
      </c>
      <c r="C80" s="44" t="s">
        <v>125</v>
      </c>
      <c r="D80" s="45" t="s">
        <v>399</v>
      </c>
      <c r="E80" s="82">
        <v>68333</v>
      </c>
      <c r="F80" s="15">
        <f t="shared" si="7"/>
        <v>4470.383177570094</v>
      </c>
      <c r="G80" s="2">
        <f t="shared" si="6"/>
        <v>638.626168224299</v>
      </c>
      <c r="H80" s="7">
        <f t="shared" si="5"/>
        <v>67694.3738317757</v>
      </c>
      <c r="I80" s="40" t="s">
        <v>14</v>
      </c>
      <c r="J80" s="36" t="s">
        <v>400</v>
      </c>
      <c r="K80" s="35" t="s">
        <v>401</v>
      </c>
      <c r="L80" s="13">
        <v>45288</v>
      </c>
    </row>
    <row r="81" spans="1:12" ht="21">
      <c r="A81" s="10" t="s">
        <v>402</v>
      </c>
      <c r="B81" s="9" t="s">
        <v>106</v>
      </c>
      <c r="C81" s="44" t="s">
        <v>125</v>
      </c>
      <c r="D81" s="45" t="s">
        <v>403</v>
      </c>
      <c r="E81" s="6">
        <v>3049.5</v>
      </c>
      <c r="F81" s="15">
        <f t="shared" si="7"/>
        <v>199.5</v>
      </c>
      <c r="G81" s="2">
        <f t="shared" si="6"/>
        <v>28.5</v>
      </c>
      <c r="H81" s="7">
        <f t="shared" si="5"/>
        <v>3021</v>
      </c>
      <c r="I81" s="19" t="s">
        <v>18</v>
      </c>
      <c r="J81" s="34" t="s">
        <v>70</v>
      </c>
      <c r="K81" s="67" t="s">
        <v>404</v>
      </c>
      <c r="L81" s="13">
        <v>45288</v>
      </c>
    </row>
    <row r="82" spans="1:12" ht="21">
      <c r="A82" s="10" t="s">
        <v>405</v>
      </c>
      <c r="B82" s="9" t="s">
        <v>406</v>
      </c>
      <c r="C82" s="44" t="s">
        <v>125</v>
      </c>
      <c r="D82" s="63" t="s">
        <v>407</v>
      </c>
      <c r="E82" s="6">
        <v>74272</v>
      </c>
      <c r="F82" s="15">
        <f t="shared" si="7"/>
        <v>4858.915887850468</v>
      </c>
      <c r="G82" s="2">
        <f t="shared" si="6"/>
        <v>694.1308411214953</v>
      </c>
      <c r="H82" s="7">
        <f t="shared" si="5"/>
        <v>73577.8691588785</v>
      </c>
      <c r="I82" s="40" t="s">
        <v>14</v>
      </c>
      <c r="J82" s="25" t="s">
        <v>408</v>
      </c>
      <c r="K82" s="38" t="s">
        <v>409</v>
      </c>
      <c r="L82" s="13">
        <v>45288</v>
      </c>
    </row>
    <row r="83" spans="1:12" ht="21">
      <c r="A83" s="21" t="s">
        <v>410</v>
      </c>
      <c r="B83" s="9" t="s">
        <v>150</v>
      </c>
      <c r="C83" s="44" t="s">
        <v>51</v>
      </c>
      <c r="D83" s="63" t="s">
        <v>149</v>
      </c>
      <c r="E83" s="6">
        <v>1000</v>
      </c>
      <c r="F83" s="15">
        <f t="shared" si="7"/>
        <v>65.42056074766356</v>
      </c>
      <c r="G83" s="2">
        <f t="shared" si="6"/>
        <v>9.345794392523365</v>
      </c>
      <c r="H83" s="7">
        <f t="shared" si="5"/>
        <v>990.6542056074767</v>
      </c>
      <c r="I83" s="19" t="s">
        <v>15</v>
      </c>
      <c r="J83" s="36" t="s">
        <v>151</v>
      </c>
      <c r="K83" s="84" t="s">
        <v>411</v>
      </c>
      <c r="L83" s="13">
        <v>45288</v>
      </c>
    </row>
    <row r="84" spans="1:12" ht="21">
      <c r="A84" s="51" t="s">
        <v>412</v>
      </c>
      <c r="B84" s="52" t="s">
        <v>130</v>
      </c>
      <c r="C84" s="53" t="s">
        <v>125</v>
      </c>
      <c r="D84" s="68" t="s">
        <v>413</v>
      </c>
      <c r="E84" s="55">
        <v>77519</v>
      </c>
      <c r="F84" s="56">
        <f t="shared" si="7"/>
        <v>5071.336448598131</v>
      </c>
      <c r="G84" s="57">
        <f t="shared" si="6"/>
        <v>724.4766355140187</v>
      </c>
      <c r="H84" s="58">
        <f t="shared" si="5"/>
        <v>76794.52336448598</v>
      </c>
      <c r="I84" s="59" t="s">
        <v>15</v>
      </c>
      <c r="J84" s="69" t="s">
        <v>80</v>
      </c>
      <c r="K84" s="60" t="s">
        <v>414</v>
      </c>
      <c r="L84" s="61">
        <v>45288</v>
      </c>
    </row>
    <row r="85" spans="1:12" ht="21">
      <c r="A85" s="10" t="s">
        <v>415</v>
      </c>
      <c r="B85" s="9" t="s">
        <v>416</v>
      </c>
      <c r="C85" s="44" t="s">
        <v>125</v>
      </c>
      <c r="D85" s="63" t="s">
        <v>417</v>
      </c>
      <c r="E85" s="6">
        <v>74166</v>
      </c>
      <c r="F85" s="15">
        <f t="shared" si="7"/>
        <v>4851.981308411215</v>
      </c>
      <c r="G85" s="2">
        <f t="shared" si="6"/>
        <v>693.1401869158879</v>
      </c>
      <c r="H85" s="62">
        <f t="shared" si="5"/>
        <v>73472.85981308411</v>
      </c>
      <c r="I85" s="40" t="s">
        <v>16</v>
      </c>
      <c r="J85" s="64" t="s">
        <v>418</v>
      </c>
      <c r="K85" s="67" t="s">
        <v>419</v>
      </c>
      <c r="L85" s="13">
        <v>45288</v>
      </c>
    </row>
    <row r="86" spans="1:12" ht="21">
      <c r="A86" s="10" t="s">
        <v>420</v>
      </c>
      <c r="B86" s="9" t="s">
        <v>93</v>
      </c>
      <c r="C86" s="44" t="s">
        <v>61</v>
      </c>
      <c r="D86" s="63" t="s">
        <v>421</v>
      </c>
      <c r="E86" s="6">
        <v>2980</v>
      </c>
      <c r="F86" s="15"/>
      <c r="G86" s="2"/>
      <c r="H86" s="7">
        <f t="shared" si="5"/>
        <v>2980</v>
      </c>
      <c r="I86" s="40" t="s">
        <v>16</v>
      </c>
      <c r="J86" s="34" t="s">
        <v>95</v>
      </c>
      <c r="K86" s="39"/>
      <c r="L86" s="13">
        <v>45288</v>
      </c>
    </row>
    <row r="87" spans="1:12" ht="21">
      <c r="A87" s="18" t="s">
        <v>422</v>
      </c>
      <c r="B87" s="9" t="s">
        <v>423</v>
      </c>
      <c r="C87" s="44" t="s">
        <v>140</v>
      </c>
      <c r="D87" s="63" t="s">
        <v>424</v>
      </c>
      <c r="E87" s="27">
        <v>1500</v>
      </c>
      <c r="F87" s="15"/>
      <c r="G87" s="2"/>
      <c r="H87" s="7">
        <f t="shared" si="5"/>
        <v>1500</v>
      </c>
      <c r="I87" s="40" t="s">
        <v>18</v>
      </c>
      <c r="J87" s="25" t="s">
        <v>425</v>
      </c>
      <c r="K87" s="37"/>
      <c r="L87" s="13">
        <v>45288</v>
      </c>
    </row>
    <row r="88" spans="1:12" ht="21">
      <c r="A88" s="10" t="s">
        <v>410</v>
      </c>
      <c r="B88" s="9" t="s">
        <v>426</v>
      </c>
      <c r="C88" s="44" t="s">
        <v>153</v>
      </c>
      <c r="D88" s="45" t="s">
        <v>427</v>
      </c>
      <c r="E88" s="6">
        <v>11000</v>
      </c>
      <c r="F88" s="15"/>
      <c r="G88" s="2">
        <f t="shared" si="6"/>
        <v>110</v>
      </c>
      <c r="H88" s="7">
        <f t="shared" si="5"/>
        <v>10890</v>
      </c>
      <c r="I88" s="40" t="s">
        <v>14</v>
      </c>
      <c r="J88" s="34" t="s">
        <v>428</v>
      </c>
      <c r="K88" s="14"/>
      <c r="L88" s="13">
        <v>45288</v>
      </c>
    </row>
    <row r="89" spans="1:12" ht="21">
      <c r="A89" s="10" t="s">
        <v>429</v>
      </c>
      <c r="B89" s="9" t="s">
        <v>40</v>
      </c>
      <c r="C89" s="44" t="s">
        <v>58</v>
      </c>
      <c r="D89" s="63" t="s">
        <v>430</v>
      </c>
      <c r="E89" s="6">
        <v>1800</v>
      </c>
      <c r="F89" s="78"/>
      <c r="G89" s="79"/>
      <c r="H89" s="7">
        <f t="shared" si="5"/>
        <v>1800</v>
      </c>
      <c r="I89" s="40" t="s">
        <v>18</v>
      </c>
      <c r="J89" s="34" t="s">
        <v>25</v>
      </c>
      <c r="K89" s="35" t="s">
        <v>431</v>
      </c>
      <c r="L89" s="13">
        <v>45288</v>
      </c>
    </row>
    <row r="90" spans="1:12" ht="21">
      <c r="A90" s="21" t="s">
        <v>432</v>
      </c>
      <c r="B90" s="9" t="s">
        <v>40</v>
      </c>
      <c r="C90" s="44" t="s">
        <v>29</v>
      </c>
      <c r="D90" s="45" t="s">
        <v>43</v>
      </c>
      <c r="E90" s="77">
        <v>30000</v>
      </c>
      <c r="F90" s="78"/>
      <c r="G90" s="79">
        <f>SUM(E90-F90)*1/100</f>
        <v>300</v>
      </c>
      <c r="H90" s="7">
        <f t="shared" si="5"/>
        <v>29700</v>
      </c>
      <c r="I90" s="40"/>
      <c r="J90" s="36"/>
      <c r="K90" s="35" t="s">
        <v>433</v>
      </c>
      <c r="L90" s="13">
        <v>45288</v>
      </c>
    </row>
    <row r="91" spans="1:12" ht="21">
      <c r="A91" s="21" t="s">
        <v>434</v>
      </c>
      <c r="B91" s="9" t="s">
        <v>40</v>
      </c>
      <c r="C91" s="44" t="s">
        <v>141</v>
      </c>
      <c r="D91" s="45" t="s">
        <v>43</v>
      </c>
      <c r="E91" s="82">
        <v>11520</v>
      </c>
      <c r="F91" s="15"/>
      <c r="G91" s="79">
        <f>SUM(E91-F91)*1/100</f>
        <v>115.2</v>
      </c>
      <c r="H91" s="7">
        <f t="shared" si="5"/>
        <v>11404.8</v>
      </c>
      <c r="I91" s="40"/>
      <c r="J91" s="36"/>
      <c r="K91" s="35" t="s">
        <v>435</v>
      </c>
      <c r="L91" s="13">
        <v>45288</v>
      </c>
    </row>
    <row r="92" spans="1:12" ht="21">
      <c r="A92" s="21" t="s">
        <v>436</v>
      </c>
      <c r="B92" s="9" t="s">
        <v>40</v>
      </c>
      <c r="C92" s="44" t="s">
        <v>152</v>
      </c>
      <c r="D92" s="45" t="s">
        <v>437</v>
      </c>
      <c r="E92" s="77">
        <v>10000</v>
      </c>
      <c r="F92" s="78"/>
      <c r="G92" s="79">
        <f>SUM(E92-F92)*1/100</f>
        <v>100</v>
      </c>
      <c r="H92" s="80">
        <f t="shared" si="5"/>
        <v>9900</v>
      </c>
      <c r="I92" s="40"/>
      <c r="J92" s="36"/>
      <c r="K92" s="35" t="s">
        <v>438</v>
      </c>
      <c r="L92" s="13">
        <v>45288</v>
      </c>
    </row>
    <row r="93" spans="1:12" ht="21">
      <c r="A93" s="10" t="s">
        <v>439</v>
      </c>
      <c r="B93" s="9" t="s">
        <v>40</v>
      </c>
      <c r="C93" s="4" t="s">
        <v>275</v>
      </c>
      <c r="D93" s="45" t="s">
        <v>440</v>
      </c>
      <c r="E93" s="6">
        <v>15340</v>
      </c>
      <c r="F93" s="78"/>
      <c r="G93" s="79">
        <f>SUM(E93-F93)*1/100</f>
        <v>153.4</v>
      </c>
      <c r="H93" s="7">
        <f t="shared" si="5"/>
        <v>15186.6</v>
      </c>
      <c r="I93" s="40">
        <f>SUM(H89:H97)</f>
        <v>91536.90000000001</v>
      </c>
      <c r="J93" s="36"/>
      <c r="K93" s="35" t="s">
        <v>441</v>
      </c>
      <c r="L93" s="13">
        <v>45288</v>
      </c>
    </row>
    <row r="94" spans="1:12" ht="21">
      <c r="A94" s="18" t="s">
        <v>442</v>
      </c>
      <c r="B94" s="9" t="s">
        <v>40</v>
      </c>
      <c r="C94" s="4" t="s">
        <v>443</v>
      </c>
      <c r="D94" s="45" t="s">
        <v>444</v>
      </c>
      <c r="E94" s="6">
        <v>705</v>
      </c>
      <c r="F94" s="78"/>
      <c r="G94" s="79"/>
      <c r="H94" s="7">
        <f t="shared" si="5"/>
        <v>705</v>
      </c>
      <c r="I94" s="40"/>
      <c r="J94" s="36"/>
      <c r="K94" s="35" t="s">
        <v>445</v>
      </c>
      <c r="L94" s="13">
        <v>45288</v>
      </c>
    </row>
    <row r="95" spans="1:12" ht="21">
      <c r="A95" s="10" t="s">
        <v>446</v>
      </c>
      <c r="B95" s="9" t="s">
        <v>40</v>
      </c>
      <c r="C95" s="44" t="s">
        <v>169</v>
      </c>
      <c r="D95" s="45" t="s">
        <v>447</v>
      </c>
      <c r="E95" s="6">
        <v>902</v>
      </c>
      <c r="F95" s="78"/>
      <c r="G95" s="79"/>
      <c r="H95" s="7">
        <f t="shared" si="5"/>
        <v>902</v>
      </c>
      <c r="I95" s="40"/>
      <c r="J95" s="34"/>
      <c r="K95" s="39" t="s">
        <v>448</v>
      </c>
      <c r="L95" s="13">
        <v>45288</v>
      </c>
    </row>
    <row r="96" spans="1:12" ht="21">
      <c r="A96" s="21" t="s">
        <v>449</v>
      </c>
      <c r="B96" s="9" t="s">
        <v>40</v>
      </c>
      <c r="C96" s="44" t="s">
        <v>58</v>
      </c>
      <c r="D96" s="45" t="s">
        <v>30</v>
      </c>
      <c r="E96" s="6">
        <v>1000</v>
      </c>
      <c r="F96" s="78"/>
      <c r="G96" s="79"/>
      <c r="H96" s="7">
        <f t="shared" si="5"/>
        <v>1000</v>
      </c>
      <c r="I96" s="40"/>
      <c r="J96" s="34"/>
      <c r="K96" s="84" t="s">
        <v>450</v>
      </c>
      <c r="L96" s="13">
        <v>45288</v>
      </c>
    </row>
    <row r="97" spans="1:12" ht="21">
      <c r="A97" s="10" t="s">
        <v>451</v>
      </c>
      <c r="B97" s="9" t="s">
        <v>40</v>
      </c>
      <c r="C97" s="4" t="s">
        <v>452</v>
      </c>
      <c r="D97" s="45" t="s">
        <v>43</v>
      </c>
      <c r="E97" s="6">
        <v>21150</v>
      </c>
      <c r="F97" s="78"/>
      <c r="G97" s="79">
        <f aca="true" t="shared" si="8" ref="G97:G107">SUM(E97-F97)*1/100</f>
        <v>211.5</v>
      </c>
      <c r="H97" s="7">
        <f t="shared" si="5"/>
        <v>20938.5</v>
      </c>
      <c r="I97" s="40"/>
      <c r="J97" s="42"/>
      <c r="K97" s="39" t="s">
        <v>453</v>
      </c>
      <c r="L97" s="13">
        <v>45288</v>
      </c>
    </row>
    <row r="98" spans="1:12" ht="21">
      <c r="A98" s="21" t="s">
        <v>454</v>
      </c>
      <c r="B98" s="33" t="s">
        <v>117</v>
      </c>
      <c r="C98" s="4" t="s">
        <v>125</v>
      </c>
      <c r="D98" s="45" t="s">
        <v>455</v>
      </c>
      <c r="E98" s="6">
        <v>2675</v>
      </c>
      <c r="F98" s="78">
        <f aca="true" t="shared" si="9" ref="F98:F107">SUM(E98*7/107)</f>
        <v>175</v>
      </c>
      <c r="G98" s="79">
        <f t="shared" si="8"/>
        <v>25</v>
      </c>
      <c r="H98" s="7">
        <f t="shared" si="5"/>
        <v>2650</v>
      </c>
      <c r="I98" s="40" t="s">
        <v>14</v>
      </c>
      <c r="J98" s="42" t="s">
        <v>53</v>
      </c>
      <c r="K98" s="35" t="s">
        <v>456</v>
      </c>
      <c r="L98" s="13">
        <v>45296</v>
      </c>
    </row>
    <row r="99" spans="1:12" ht="21">
      <c r="A99" s="21" t="s">
        <v>457</v>
      </c>
      <c r="B99" s="33" t="s">
        <v>117</v>
      </c>
      <c r="C99" s="44" t="s">
        <v>47</v>
      </c>
      <c r="D99" s="45" t="s">
        <v>455</v>
      </c>
      <c r="E99" s="82">
        <v>2675</v>
      </c>
      <c r="F99" s="15">
        <f t="shared" si="9"/>
        <v>175</v>
      </c>
      <c r="G99" s="2">
        <f t="shared" si="8"/>
        <v>25</v>
      </c>
      <c r="H99" s="7">
        <f t="shared" si="5"/>
        <v>2650</v>
      </c>
      <c r="I99" s="40"/>
      <c r="J99" s="36"/>
      <c r="K99" s="35" t="s">
        <v>458</v>
      </c>
      <c r="L99" s="13">
        <v>45296</v>
      </c>
    </row>
    <row r="100" spans="1:12" ht="21">
      <c r="A100" s="10" t="s">
        <v>459</v>
      </c>
      <c r="B100" s="33" t="s">
        <v>117</v>
      </c>
      <c r="C100" s="44" t="s">
        <v>123</v>
      </c>
      <c r="D100" s="45" t="s">
        <v>455</v>
      </c>
      <c r="E100" s="6">
        <v>3210</v>
      </c>
      <c r="F100" s="15">
        <f t="shared" si="9"/>
        <v>210</v>
      </c>
      <c r="G100" s="2">
        <f t="shared" si="8"/>
        <v>30</v>
      </c>
      <c r="H100" s="7">
        <f t="shared" si="5"/>
        <v>3180</v>
      </c>
      <c r="I100" s="16">
        <f>SUM(H98:H103)</f>
        <v>16960</v>
      </c>
      <c r="J100" s="34"/>
      <c r="K100" s="67" t="s">
        <v>460</v>
      </c>
      <c r="L100" s="13">
        <v>45296</v>
      </c>
    </row>
    <row r="101" spans="1:12" ht="21">
      <c r="A101" s="10" t="s">
        <v>461</v>
      </c>
      <c r="B101" s="33" t="s">
        <v>117</v>
      </c>
      <c r="C101" s="44" t="s">
        <v>73</v>
      </c>
      <c r="D101" s="45" t="s">
        <v>455</v>
      </c>
      <c r="E101" s="6">
        <v>2675</v>
      </c>
      <c r="F101" s="15">
        <f t="shared" si="9"/>
        <v>175</v>
      </c>
      <c r="G101" s="2">
        <f t="shared" si="8"/>
        <v>25</v>
      </c>
      <c r="H101" s="7">
        <f t="shared" si="5"/>
        <v>2650</v>
      </c>
      <c r="I101" s="40"/>
      <c r="J101" s="25"/>
      <c r="K101" s="38" t="s">
        <v>462</v>
      </c>
      <c r="L101" s="13">
        <v>45296</v>
      </c>
    </row>
    <row r="102" spans="1:12" ht="21">
      <c r="A102" s="21" t="s">
        <v>463</v>
      </c>
      <c r="B102" s="33" t="s">
        <v>117</v>
      </c>
      <c r="C102" s="44" t="s">
        <v>63</v>
      </c>
      <c r="D102" s="45" t="s">
        <v>455</v>
      </c>
      <c r="E102" s="6">
        <v>2675</v>
      </c>
      <c r="F102" s="15">
        <f t="shared" si="9"/>
        <v>175</v>
      </c>
      <c r="G102" s="2">
        <f t="shared" si="8"/>
        <v>25</v>
      </c>
      <c r="H102" s="7">
        <f t="shared" si="5"/>
        <v>2650</v>
      </c>
      <c r="I102" s="19"/>
      <c r="J102" s="36"/>
      <c r="K102" s="84" t="s">
        <v>464</v>
      </c>
      <c r="L102" s="13">
        <v>45296</v>
      </c>
    </row>
    <row r="103" spans="1:12" ht="21">
      <c r="A103" s="10" t="s">
        <v>465</v>
      </c>
      <c r="B103" s="33" t="s">
        <v>117</v>
      </c>
      <c r="C103" s="44" t="s">
        <v>61</v>
      </c>
      <c r="D103" s="45" t="s">
        <v>455</v>
      </c>
      <c r="E103" s="6">
        <v>3210</v>
      </c>
      <c r="F103" s="15">
        <f t="shared" si="9"/>
        <v>210</v>
      </c>
      <c r="G103" s="2">
        <f t="shared" si="8"/>
        <v>30</v>
      </c>
      <c r="H103" s="7">
        <f t="shared" si="5"/>
        <v>3180</v>
      </c>
      <c r="I103" s="40"/>
      <c r="J103" s="36"/>
      <c r="K103" s="39" t="s">
        <v>466</v>
      </c>
      <c r="L103" s="13">
        <v>45296</v>
      </c>
    </row>
    <row r="104" spans="1:12" ht="21">
      <c r="A104" s="10" t="s">
        <v>467</v>
      </c>
      <c r="B104" s="9" t="s">
        <v>468</v>
      </c>
      <c r="C104" s="44" t="s">
        <v>469</v>
      </c>
      <c r="D104" s="63" t="s">
        <v>470</v>
      </c>
      <c r="E104" s="77">
        <v>19153</v>
      </c>
      <c r="F104" s="78">
        <f t="shared" si="9"/>
        <v>1253</v>
      </c>
      <c r="G104" s="79">
        <f t="shared" si="8"/>
        <v>179</v>
      </c>
      <c r="H104" s="80">
        <f t="shared" si="5"/>
        <v>18974</v>
      </c>
      <c r="I104" s="40" t="s">
        <v>18</v>
      </c>
      <c r="J104" s="42" t="s">
        <v>56</v>
      </c>
      <c r="K104" s="67" t="s">
        <v>471</v>
      </c>
      <c r="L104" s="13">
        <v>45296</v>
      </c>
    </row>
    <row r="105" spans="1:12" ht="21">
      <c r="A105" s="10" t="s">
        <v>472</v>
      </c>
      <c r="B105" s="76" t="s">
        <v>81</v>
      </c>
      <c r="C105" s="44" t="s">
        <v>125</v>
      </c>
      <c r="D105" s="45" t="s">
        <v>473</v>
      </c>
      <c r="E105" s="82">
        <v>22256</v>
      </c>
      <c r="F105" s="78">
        <f t="shared" si="9"/>
        <v>1456</v>
      </c>
      <c r="G105" s="79">
        <f t="shared" si="8"/>
        <v>208</v>
      </c>
      <c r="H105" s="80">
        <f t="shared" si="5"/>
        <v>22048</v>
      </c>
      <c r="I105" s="40" t="s">
        <v>15</v>
      </c>
      <c r="J105" s="64" t="s">
        <v>82</v>
      </c>
      <c r="K105" s="38" t="s">
        <v>474</v>
      </c>
      <c r="L105" s="13">
        <v>45296</v>
      </c>
    </row>
    <row r="106" spans="1:12" ht="21">
      <c r="A106" s="10" t="s">
        <v>475</v>
      </c>
      <c r="B106" s="76" t="s">
        <v>178</v>
      </c>
      <c r="C106" s="44" t="s">
        <v>44</v>
      </c>
      <c r="D106" s="45" t="s">
        <v>476</v>
      </c>
      <c r="E106" s="77">
        <v>2996</v>
      </c>
      <c r="F106" s="78">
        <f t="shared" si="9"/>
        <v>196</v>
      </c>
      <c r="G106" s="79">
        <f t="shared" si="8"/>
        <v>28</v>
      </c>
      <c r="H106" s="80">
        <f t="shared" si="5"/>
        <v>2968</v>
      </c>
      <c r="I106" s="40" t="s">
        <v>14</v>
      </c>
      <c r="J106" s="64" t="s">
        <v>72</v>
      </c>
      <c r="K106" s="38" t="s">
        <v>477</v>
      </c>
      <c r="L106" s="13">
        <v>45296</v>
      </c>
    </row>
    <row r="107" spans="1:12" ht="21">
      <c r="A107" s="75" t="s">
        <v>478</v>
      </c>
      <c r="B107" s="52" t="s">
        <v>479</v>
      </c>
      <c r="C107" s="53" t="s">
        <v>480</v>
      </c>
      <c r="D107" s="68" t="s">
        <v>481</v>
      </c>
      <c r="E107" s="72">
        <v>4815</v>
      </c>
      <c r="F107" s="56">
        <f t="shared" si="9"/>
        <v>315</v>
      </c>
      <c r="G107" s="57">
        <f t="shared" si="8"/>
        <v>45</v>
      </c>
      <c r="H107" s="58">
        <f t="shared" si="5"/>
        <v>4770</v>
      </c>
      <c r="I107" s="59" t="s">
        <v>14</v>
      </c>
      <c r="J107" s="69" t="s">
        <v>482</v>
      </c>
      <c r="K107" s="60" t="s">
        <v>483</v>
      </c>
      <c r="L107" s="61">
        <v>45296</v>
      </c>
    </row>
    <row r="108" spans="1:12" ht="21">
      <c r="A108" s="10" t="s">
        <v>484</v>
      </c>
      <c r="B108" s="9" t="s">
        <v>147</v>
      </c>
      <c r="C108" s="44" t="s">
        <v>480</v>
      </c>
      <c r="D108" s="63" t="s">
        <v>485</v>
      </c>
      <c r="E108" s="6">
        <v>5520</v>
      </c>
      <c r="F108" s="15"/>
      <c r="G108" s="2"/>
      <c r="H108" s="7">
        <f t="shared" si="5"/>
        <v>5520</v>
      </c>
      <c r="I108" s="40" t="s">
        <v>18</v>
      </c>
      <c r="J108" s="34" t="s">
        <v>127</v>
      </c>
      <c r="K108" s="35"/>
      <c r="L108" s="13">
        <v>45296</v>
      </c>
    </row>
    <row r="109" spans="1:12" ht="21">
      <c r="A109" s="3" t="s">
        <v>486</v>
      </c>
      <c r="B109" s="9" t="s">
        <v>146</v>
      </c>
      <c r="C109" s="44" t="s">
        <v>480</v>
      </c>
      <c r="D109" s="63" t="s">
        <v>487</v>
      </c>
      <c r="E109" s="27">
        <v>5000</v>
      </c>
      <c r="F109" s="15"/>
      <c r="G109" s="2"/>
      <c r="H109" s="7">
        <f t="shared" si="5"/>
        <v>5000</v>
      </c>
      <c r="I109" s="40" t="s">
        <v>16</v>
      </c>
      <c r="J109" s="34" t="s">
        <v>488</v>
      </c>
      <c r="K109" s="39" t="s">
        <v>489</v>
      </c>
      <c r="L109" s="13">
        <v>45296</v>
      </c>
    </row>
    <row r="110" spans="1:12" ht="21">
      <c r="A110" s="10" t="s">
        <v>490</v>
      </c>
      <c r="B110" s="9" t="s">
        <v>491</v>
      </c>
      <c r="C110" s="44" t="s">
        <v>58</v>
      </c>
      <c r="D110" s="63" t="s">
        <v>492</v>
      </c>
      <c r="E110" s="6">
        <v>5000</v>
      </c>
      <c r="F110" s="15"/>
      <c r="G110" s="2"/>
      <c r="H110" s="7">
        <f t="shared" si="5"/>
        <v>5000</v>
      </c>
      <c r="I110" s="40" t="s">
        <v>18</v>
      </c>
      <c r="J110" s="34" t="s">
        <v>134</v>
      </c>
      <c r="K110" s="35"/>
      <c r="L110" s="13">
        <v>45296</v>
      </c>
    </row>
    <row r="111" spans="1:12" ht="21">
      <c r="A111" s="10" t="s">
        <v>493</v>
      </c>
      <c r="B111" s="9" t="s">
        <v>494</v>
      </c>
      <c r="C111" s="4" t="s">
        <v>140</v>
      </c>
      <c r="D111" s="63" t="s">
        <v>495</v>
      </c>
      <c r="E111" s="6">
        <v>4500</v>
      </c>
      <c r="F111" s="15"/>
      <c r="G111" s="2"/>
      <c r="H111" s="7">
        <f t="shared" si="5"/>
        <v>4500</v>
      </c>
      <c r="I111" s="40" t="s">
        <v>16</v>
      </c>
      <c r="J111" s="34" t="s">
        <v>496</v>
      </c>
      <c r="K111" s="38" t="s">
        <v>497</v>
      </c>
      <c r="L111" s="13">
        <v>45296</v>
      </c>
    </row>
    <row r="112" spans="1:12" ht="21">
      <c r="A112" s="3" t="s">
        <v>498</v>
      </c>
      <c r="B112" s="9" t="s">
        <v>57</v>
      </c>
      <c r="C112" s="44" t="s">
        <v>58</v>
      </c>
      <c r="D112" s="45" t="s">
        <v>499</v>
      </c>
      <c r="E112" s="27">
        <v>2289.8</v>
      </c>
      <c r="F112" s="15">
        <f>SUM(E112*7/107)</f>
        <v>149.8</v>
      </c>
      <c r="G112" s="2">
        <f>SUM(E112-F112)*1/100</f>
        <v>21.4</v>
      </c>
      <c r="H112" s="7">
        <f t="shared" si="5"/>
        <v>2268.4</v>
      </c>
      <c r="I112" s="40" t="s">
        <v>14</v>
      </c>
      <c r="J112" s="36" t="s">
        <v>59</v>
      </c>
      <c r="K112" s="39" t="s">
        <v>500</v>
      </c>
      <c r="L112" s="13">
        <v>45296</v>
      </c>
    </row>
    <row r="113" spans="1:12" ht="21">
      <c r="A113" s="18" t="s">
        <v>501</v>
      </c>
      <c r="B113" s="9" t="s">
        <v>100</v>
      </c>
      <c r="C113" s="44" t="s">
        <v>49</v>
      </c>
      <c r="D113" s="45" t="s">
        <v>502</v>
      </c>
      <c r="E113" s="6">
        <v>8000</v>
      </c>
      <c r="F113" s="15"/>
      <c r="G113" s="2"/>
      <c r="H113" s="7">
        <f t="shared" si="5"/>
        <v>8000</v>
      </c>
      <c r="I113" s="40" t="s">
        <v>18</v>
      </c>
      <c r="J113" s="34" t="s">
        <v>101</v>
      </c>
      <c r="K113" s="35"/>
      <c r="L113" s="13">
        <v>45296</v>
      </c>
    </row>
    <row r="114" spans="1:12" ht="21">
      <c r="A114" s="10" t="s">
        <v>503</v>
      </c>
      <c r="B114" s="9" t="s">
        <v>161</v>
      </c>
      <c r="C114" s="44" t="s">
        <v>172</v>
      </c>
      <c r="D114" s="45" t="s">
        <v>504</v>
      </c>
      <c r="E114" s="77">
        <v>18910</v>
      </c>
      <c r="F114" s="78"/>
      <c r="G114" s="79">
        <f aca="true" t="shared" si="10" ref="G114:G126">SUM(E114-F114)*1/100</f>
        <v>189.1</v>
      </c>
      <c r="H114" s="80">
        <f t="shared" si="5"/>
        <v>18720.9</v>
      </c>
      <c r="I114" s="40" t="s">
        <v>14</v>
      </c>
      <c r="J114" s="34" t="s">
        <v>162</v>
      </c>
      <c r="K114" s="43"/>
      <c r="L114" s="13">
        <v>45296</v>
      </c>
    </row>
    <row r="115" spans="1:12" ht="21">
      <c r="A115" s="10" t="s">
        <v>505</v>
      </c>
      <c r="B115" s="9" t="s">
        <v>161</v>
      </c>
      <c r="C115" s="44" t="s">
        <v>172</v>
      </c>
      <c r="D115" s="45" t="s">
        <v>506</v>
      </c>
      <c r="E115" s="82">
        <v>343046</v>
      </c>
      <c r="F115" s="78"/>
      <c r="G115" s="79">
        <f t="shared" si="10"/>
        <v>3430.46</v>
      </c>
      <c r="H115" s="80">
        <f t="shared" si="5"/>
        <v>339615.54</v>
      </c>
      <c r="I115" s="41">
        <f>SUM(H114:H115)</f>
        <v>358336.44</v>
      </c>
      <c r="J115" s="64"/>
      <c r="K115" s="38"/>
      <c r="L115" s="13">
        <v>45296</v>
      </c>
    </row>
    <row r="116" spans="1:12" ht="21">
      <c r="A116" s="10" t="s">
        <v>507</v>
      </c>
      <c r="B116" s="76" t="s">
        <v>178</v>
      </c>
      <c r="C116" s="44" t="s">
        <v>172</v>
      </c>
      <c r="D116" s="45" t="s">
        <v>508</v>
      </c>
      <c r="E116" s="77">
        <v>5500</v>
      </c>
      <c r="F116" s="78">
        <f aca="true" t="shared" si="11" ref="F116:F126">SUM(E116*7/107)</f>
        <v>359.8130841121495</v>
      </c>
      <c r="G116" s="79">
        <f t="shared" si="10"/>
        <v>51.401869158878505</v>
      </c>
      <c r="H116" s="80">
        <f t="shared" si="5"/>
        <v>5448.598130841122</v>
      </c>
      <c r="I116" s="40" t="s">
        <v>14</v>
      </c>
      <c r="J116" s="64" t="s">
        <v>72</v>
      </c>
      <c r="K116" s="35" t="s">
        <v>509</v>
      </c>
      <c r="L116" s="13">
        <v>45296</v>
      </c>
    </row>
    <row r="117" spans="1:12" ht="21">
      <c r="A117" s="18" t="s">
        <v>510</v>
      </c>
      <c r="B117" s="9" t="s">
        <v>511</v>
      </c>
      <c r="C117" s="4" t="s">
        <v>125</v>
      </c>
      <c r="D117" s="45" t="s">
        <v>512</v>
      </c>
      <c r="E117" s="6">
        <v>74272</v>
      </c>
      <c r="F117" s="78">
        <f t="shared" si="11"/>
        <v>4858.915887850468</v>
      </c>
      <c r="G117" s="79">
        <f t="shared" si="10"/>
        <v>694.1308411214953</v>
      </c>
      <c r="H117" s="7">
        <f t="shared" si="5"/>
        <v>73577.8691588785</v>
      </c>
      <c r="I117" s="40" t="s">
        <v>14</v>
      </c>
      <c r="J117" s="36" t="s">
        <v>408</v>
      </c>
      <c r="K117" s="35" t="s">
        <v>513</v>
      </c>
      <c r="L117" s="13">
        <v>45296</v>
      </c>
    </row>
    <row r="118" spans="1:12" ht="21">
      <c r="A118" s="18" t="s">
        <v>514</v>
      </c>
      <c r="B118" s="9" t="s">
        <v>515</v>
      </c>
      <c r="C118" s="44" t="s">
        <v>516</v>
      </c>
      <c r="D118" s="45" t="s">
        <v>168</v>
      </c>
      <c r="E118" s="6">
        <v>25300</v>
      </c>
      <c r="F118" s="78">
        <f t="shared" si="11"/>
        <v>1655.1401869158879</v>
      </c>
      <c r="G118" s="79">
        <f t="shared" si="10"/>
        <v>236.44859813084113</v>
      </c>
      <c r="H118" s="7">
        <f t="shared" si="5"/>
        <v>25063.551401869157</v>
      </c>
      <c r="I118" s="19" t="s">
        <v>16</v>
      </c>
      <c r="J118" s="11" t="s">
        <v>517</v>
      </c>
      <c r="K118" s="35" t="s">
        <v>518</v>
      </c>
      <c r="L118" s="13">
        <v>45296</v>
      </c>
    </row>
    <row r="119" spans="1:12" ht="21">
      <c r="A119" s="18" t="s">
        <v>519</v>
      </c>
      <c r="B119" s="9" t="s">
        <v>158</v>
      </c>
      <c r="C119" s="44" t="s">
        <v>99</v>
      </c>
      <c r="D119" s="45" t="s">
        <v>520</v>
      </c>
      <c r="E119" s="8">
        <v>1605</v>
      </c>
      <c r="F119" s="78">
        <f t="shared" si="11"/>
        <v>105</v>
      </c>
      <c r="G119" s="79">
        <f t="shared" si="10"/>
        <v>15</v>
      </c>
      <c r="H119" s="7">
        <f t="shared" si="5"/>
        <v>1590</v>
      </c>
      <c r="I119" s="19" t="s">
        <v>32</v>
      </c>
      <c r="J119" s="25" t="s">
        <v>159</v>
      </c>
      <c r="K119" s="35" t="s">
        <v>521</v>
      </c>
      <c r="L119" s="13">
        <v>45296</v>
      </c>
    </row>
    <row r="120" spans="1:12" ht="21">
      <c r="A120" s="18" t="s">
        <v>522</v>
      </c>
      <c r="B120" s="9" t="s">
        <v>62</v>
      </c>
      <c r="C120" s="4" t="s">
        <v>49</v>
      </c>
      <c r="D120" s="17" t="s">
        <v>523</v>
      </c>
      <c r="E120" s="8">
        <v>14445</v>
      </c>
      <c r="F120" s="78">
        <f t="shared" si="11"/>
        <v>945</v>
      </c>
      <c r="G120" s="79">
        <f t="shared" si="10"/>
        <v>135</v>
      </c>
      <c r="H120" s="7">
        <f t="shared" si="5"/>
        <v>14310</v>
      </c>
      <c r="I120" s="19" t="s">
        <v>14</v>
      </c>
      <c r="J120" s="25" t="s">
        <v>64</v>
      </c>
      <c r="K120" s="35" t="s">
        <v>524</v>
      </c>
      <c r="L120" s="13">
        <v>45296</v>
      </c>
    </row>
    <row r="121" spans="1:12" ht="21">
      <c r="A121" s="10" t="s">
        <v>525</v>
      </c>
      <c r="B121" s="9" t="s">
        <v>106</v>
      </c>
      <c r="C121" s="44" t="s">
        <v>63</v>
      </c>
      <c r="D121" s="17" t="s">
        <v>91</v>
      </c>
      <c r="E121" s="6">
        <v>5266.54</v>
      </c>
      <c r="F121" s="78">
        <f t="shared" si="11"/>
        <v>344.53999999999996</v>
      </c>
      <c r="G121" s="79">
        <f t="shared" si="10"/>
        <v>49.22</v>
      </c>
      <c r="H121" s="7">
        <f t="shared" si="5"/>
        <v>5217.32</v>
      </c>
      <c r="I121" s="40" t="s">
        <v>18</v>
      </c>
      <c r="J121" s="34" t="s">
        <v>70</v>
      </c>
      <c r="K121" s="35" t="s">
        <v>526</v>
      </c>
      <c r="L121" s="13">
        <v>45296</v>
      </c>
    </row>
    <row r="122" spans="1:12" ht="21">
      <c r="A122" s="18" t="s">
        <v>527</v>
      </c>
      <c r="B122" s="9" t="s">
        <v>106</v>
      </c>
      <c r="C122" s="4" t="s">
        <v>125</v>
      </c>
      <c r="D122" s="17" t="s">
        <v>528</v>
      </c>
      <c r="E122" s="8">
        <v>7383</v>
      </c>
      <c r="F122" s="15">
        <f t="shared" si="11"/>
        <v>483</v>
      </c>
      <c r="G122" s="2">
        <f t="shared" si="10"/>
        <v>69</v>
      </c>
      <c r="H122" s="7">
        <f t="shared" si="5"/>
        <v>7314</v>
      </c>
      <c r="I122" s="40" t="s">
        <v>18</v>
      </c>
      <c r="J122" s="34" t="s">
        <v>70</v>
      </c>
      <c r="K122" s="35" t="s">
        <v>529</v>
      </c>
      <c r="L122" s="13">
        <v>45296</v>
      </c>
    </row>
    <row r="123" spans="1:12" ht="21">
      <c r="A123" s="3" t="s">
        <v>530</v>
      </c>
      <c r="B123" s="9" t="s">
        <v>531</v>
      </c>
      <c r="C123" s="4" t="s">
        <v>140</v>
      </c>
      <c r="D123" s="5" t="s">
        <v>532</v>
      </c>
      <c r="E123" s="8">
        <v>2022.3</v>
      </c>
      <c r="F123" s="15">
        <f t="shared" si="11"/>
        <v>132.3</v>
      </c>
      <c r="G123" s="2">
        <f t="shared" si="10"/>
        <v>18.9</v>
      </c>
      <c r="H123" s="7">
        <f>SUM(E123-G123)</f>
        <v>2003.3999999999999</v>
      </c>
      <c r="I123" s="46" t="s">
        <v>37</v>
      </c>
      <c r="J123" s="11" t="s">
        <v>533</v>
      </c>
      <c r="K123" s="35" t="s">
        <v>534</v>
      </c>
      <c r="L123" s="13">
        <v>45296</v>
      </c>
    </row>
    <row r="124" spans="1:12" ht="21">
      <c r="A124" s="21" t="s">
        <v>535</v>
      </c>
      <c r="B124" s="33" t="s">
        <v>179</v>
      </c>
      <c r="C124" s="4" t="s">
        <v>125</v>
      </c>
      <c r="D124" s="45" t="s">
        <v>536</v>
      </c>
      <c r="E124" s="6">
        <v>612500</v>
      </c>
      <c r="F124" s="78">
        <f t="shared" si="11"/>
        <v>40070.09345794393</v>
      </c>
      <c r="G124" s="79">
        <f t="shared" si="10"/>
        <v>5724.299065420561</v>
      </c>
      <c r="H124" s="7">
        <f>SUM(E124-G124)</f>
        <v>606775.7009345795</v>
      </c>
      <c r="I124" s="40" t="s">
        <v>16</v>
      </c>
      <c r="J124" s="42" t="s">
        <v>119</v>
      </c>
      <c r="K124" s="35" t="s">
        <v>537</v>
      </c>
      <c r="L124" s="13">
        <v>45302</v>
      </c>
    </row>
    <row r="125" spans="1:12" ht="21">
      <c r="A125" s="10" t="s">
        <v>538</v>
      </c>
      <c r="B125" s="9" t="s">
        <v>124</v>
      </c>
      <c r="C125" s="44" t="s">
        <v>125</v>
      </c>
      <c r="D125" s="63" t="s">
        <v>539</v>
      </c>
      <c r="E125" s="6">
        <v>352565</v>
      </c>
      <c r="F125" s="78">
        <f t="shared" si="11"/>
        <v>23065</v>
      </c>
      <c r="G125" s="79">
        <f t="shared" si="10"/>
        <v>3295</v>
      </c>
      <c r="H125" s="7">
        <f>SUM(E125-G125)-3200</f>
        <v>346070</v>
      </c>
      <c r="I125" s="40" t="s">
        <v>32</v>
      </c>
      <c r="J125" s="34" t="s">
        <v>126</v>
      </c>
      <c r="K125" s="35" t="s">
        <v>540</v>
      </c>
      <c r="L125" s="13">
        <v>45301</v>
      </c>
    </row>
    <row r="126" spans="1:12" ht="21">
      <c r="A126" s="21"/>
      <c r="B126" s="76" t="s">
        <v>26</v>
      </c>
      <c r="C126" s="4" t="s">
        <v>125</v>
      </c>
      <c r="D126" s="9" t="s">
        <v>331</v>
      </c>
      <c r="E126" s="77"/>
      <c r="F126" s="78">
        <f t="shared" si="11"/>
        <v>0</v>
      </c>
      <c r="G126" s="79">
        <f t="shared" si="10"/>
        <v>0</v>
      </c>
      <c r="H126" s="7">
        <v>3200</v>
      </c>
      <c r="I126" s="40" t="s">
        <v>17</v>
      </c>
      <c r="J126" s="64" t="s">
        <v>28</v>
      </c>
      <c r="K126" s="35"/>
      <c r="L126" s="13">
        <v>45301</v>
      </c>
    </row>
    <row r="127" spans="1:12" ht="21">
      <c r="A127" s="10" t="s">
        <v>541</v>
      </c>
      <c r="B127" s="9" t="s">
        <v>65</v>
      </c>
      <c r="C127" s="44" t="s">
        <v>140</v>
      </c>
      <c r="D127" s="63" t="s">
        <v>542</v>
      </c>
      <c r="E127" s="77">
        <v>1600</v>
      </c>
      <c r="F127" s="78"/>
      <c r="G127" s="79"/>
      <c r="H127" s="80">
        <f aca="true" t="shared" si="12" ref="H127:H166">SUM(E127-G127)</f>
        <v>1600</v>
      </c>
      <c r="I127" s="40" t="s">
        <v>17</v>
      </c>
      <c r="J127" s="42" t="s">
        <v>36</v>
      </c>
      <c r="K127" s="67" t="s">
        <v>543</v>
      </c>
      <c r="L127" s="13">
        <v>45300</v>
      </c>
    </row>
    <row r="128" spans="1:12" ht="21">
      <c r="A128" s="10" t="s">
        <v>544</v>
      </c>
      <c r="B128" s="9" t="s">
        <v>65</v>
      </c>
      <c r="C128" s="44" t="s">
        <v>140</v>
      </c>
      <c r="D128" s="45" t="s">
        <v>30</v>
      </c>
      <c r="E128" s="82">
        <v>9995</v>
      </c>
      <c r="F128" s="78"/>
      <c r="G128" s="79"/>
      <c r="H128" s="80">
        <f t="shared" si="12"/>
        <v>9995</v>
      </c>
      <c r="I128" s="41">
        <f>SUM(H127:H129)</f>
        <v>13095</v>
      </c>
      <c r="J128" s="64"/>
      <c r="K128" s="38" t="s">
        <v>545</v>
      </c>
      <c r="L128" s="13">
        <v>45300</v>
      </c>
    </row>
    <row r="129" spans="1:12" ht="21">
      <c r="A129" s="10" t="s">
        <v>546</v>
      </c>
      <c r="B129" s="9" t="s">
        <v>65</v>
      </c>
      <c r="C129" s="44" t="s">
        <v>140</v>
      </c>
      <c r="D129" s="45" t="s">
        <v>30</v>
      </c>
      <c r="E129" s="77">
        <v>1500</v>
      </c>
      <c r="F129" s="78"/>
      <c r="G129" s="79"/>
      <c r="H129" s="80">
        <f t="shared" si="12"/>
        <v>1500</v>
      </c>
      <c r="I129" s="40"/>
      <c r="J129" s="64"/>
      <c r="K129" s="38" t="s">
        <v>547</v>
      </c>
      <c r="L129" s="13">
        <v>45300</v>
      </c>
    </row>
    <row r="130" spans="1:12" ht="21">
      <c r="A130" s="3" t="s">
        <v>548</v>
      </c>
      <c r="B130" s="9" t="s">
        <v>33</v>
      </c>
      <c r="C130" s="44" t="s">
        <v>41</v>
      </c>
      <c r="D130" s="63" t="s">
        <v>43</v>
      </c>
      <c r="E130" s="27">
        <v>14700</v>
      </c>
      <c r="F130" s="15"/>
      <c r="G130" s="2">
        <f>SUM(E130-F130)*1/100</f>
        <v>147</v>
      </c>
      <c r="H130" s="7">
        <f t="shared" si="12"/>
        <v>14553</v>
      </c>
      <c r="I130" s="19" t="s">
        <v>17</v>
      </c>
      <c r="J130" s="36" t="s">
        <v>34</v>
      </c>
      <c r="K130" s="39" t="s">
        <v>549</v>
      </c>
      <c r="L130" s="13">
        <v>45300</v>
      </c>
    </row>
    <row r="131" spans="1:12" ht="21">
      <c r="A131" s="10" t="s">
        <v>550</v>
      </c>
      <c r="B131" s="9" t="s">
        <v>33</v>
      </c>
      <c r="C131" s="44" t="s">
        <v>41</v>
      </c>
      <c r="D131" s="63" t="s">
        <v>43</v>
      </c>
      <c r="E131" s="6">
        <v>10971.15</v>
      </c>
      <c r="F131" s="15"/>
      <c r="G131" s="2">
        <f>SUM(E131-F131)*1/100</f>
        <v>109.7115</v>
      </c>
      <c r="H131" s="7">
        <f t="shared" si="12"/>
        <v>10861.4385</v>
      </c>
      <c r="I131" s="40"/>
      <c r="J131" s="34"/>
      <c r="K131" s="35" t="s">
        <v>551</v>
      </c>
      <c r="L131" s="13">
        <v>45300</v>
      </c>
    </row>
    <row r="132" spans="1:12" ht="21">
      <c r="A132" s="3" t="s">
        <v>552</v>
      </c>
      <c r="B132" s="9" t="s">
        <v>33</v>
      </c>
      <c r="C132" s="44" t="s">
        <v>41</v>
      </c>
      <c r="D132" s="63" t="s">
        <v>43</v>
      </c>
      <c r="E132" s="27">
        <v>496.75</v>
      </c>
      <c r="F132" s="15"/>
      <c r="G132" s="2"/>
      <c r="H132" s="7">
        <f t="shared" si="12"/>
        <v>496.75</v>
      </c>
      <c r="I132" s="41">
        <f>SUM(H130:H134)</f>
        <v>35165.6385</v>
      </c>
      <c r="J132" s="34"/>
      <c r="K132" s="39" t="s">
        <v>553</v>
      </c>
      <c r="L132" s="13">
        <v>45300</v>
      </c>
    </row>
    <row r="133" spans="1:12" ht="21">
      <c r="A133" s="10" t="s">
        <v>554</v>
      </c>
      <c r="B133" s="9" t="s">
        <v>33</v>
      </c>
      <c r="C133" s="44" t="s">
        <v>41</v>
      </c>
      <c r="D133" s="63" t="s">
        <v>43</v>
      </c>
      <c r="E133" s="6">
        <v>5376</v>
      </c>
      <c r="F133" s="15"/>
      <c r="G133" s="2"/>
      <c r="H133" s="7">
        <f t="shared" si="12"/>
        <v>5376</v>
      </c>
      <c r="I133" s="40"/>
      <c r="J133" s="34"/>
      <c r="K133" s="35" t="s">
        <v>555</v>
      </c>
      <c r="L133" s="13">
        <v>45300</v>
      </c>
    </row>
    <row r="134" spans="1:12" ht="21">
      <c r="A134" s="10" t="s">
        <v>556</v>
      </c>
      <c r="B134" s="9" t="s">
        <v>33</v>
      </c>
      <c r="C134" s="44" t="s">
        <v>41</v>
      </c>
      <c r="D134" s="63" t="s">
        <v>43</v>
      </c>
      <c r="E134" s="6">
        <v>3878.45</v>
      </c>
      <c r="F134" s="15"/>
      <c r="G134" s="2"/>
      <c r="H134" s="7">
        <f t="shared" si="12"/>
        <v>3878.45</v>
      </c>
      <c r="I134" s="40"/>
      <c r="J134" s="34"/>
      <c r="K134" s="38" t="s">
        <v>557</v>
      </c>
      <c r="L134" s="13">
        <v>45300</v>
      </c>
    </row>
    <row r="135" spans="1:12" ht="21">
      <c r="A135" s="21" t="s">
        <v>558</v>
      </c>
      <c r="B135" s="33" t="s">
        <v>24</v>
      </c>
      <c r="C135" s="4" t="s">
        <v>131</v>
      </c>
      <c r="D135" s="45" t="s">
        <v>559</v>
      </c>
      <c r="E135" s="6">
        <v>8000</v>
      </c>
      <c r="F135" s="78"/>
      <c r="G135" s="79"/>
      <c r="H135" s="7">
        <f t="shared" si="12"/>
        <v>8000</v>
      </c>
      <c r="I135" s="40" t="s">
        <v>18</v>
      </c>
      <c r="J135" s="42" t="s">
        <v>25</v>
      </c>
      <c r="K135" s="35" t="s">
        <v>560</v>
      </c>
      <c r="L135" s="13">
        <v>45306</v>
      </c>
    </row>
    <row r="136" spans="1:12" ht="21">
      <c r="A136" s="21" t="s">
        <v>561</v>
      </c>
      <c r="B136" s="33" t="s">
        <v>24</v>
      </c>
      <c r="C136" s="44" t="s">
        <v>49</v>
      </c>
      <c r="D136" s="45" t="s">
        <v>85</v>
      </c>
      <c r="E136" s="82">
        <v>8785</v>
      </c>
      <c r="F136" s="15"/>
      <c r="G136" s="2"/>
      <c r="H136" s="7">
        <f t="shared" si="12"/>
        <v>8785</v>
      </c>
      <c r="I136" s="41">
        <f>SUM(H135:H136)</f>
        <v>16785</v>
      </c>
      <c r="J136" s="42" t="s">
        <v>25</v>
      </c>
      <c r="K136" s="35" t="s">
        <v>562</v>
      </c>
      <c r="L136" s="13">
        <v>45306</v>
      </c>
    </row>
    <row r="137" spans="1:12" ht="21">
      <c r="A137" s="10" t="s">
        <v>563</v>
      </c>
      <c r="B137" s="33" t="s">
        <v>564</v>
      </c>
      <c r="C137" s="44" t="s">
        <v>109</v>
      </c>
      <c r="D137" s="45" t="s">
        <v>112</v>
      </c>
      <c r="E137" s="6">
        <v>44007.9</v>
      </c>
      <c r="F137" s="15"/>
      <c r="G137" s="2"/>
      <c r="H137" s="7">
        <f t="shared" si="12"/>
        <v>44007.9</v>
      </c>
      <c r="I137" s="19" t="s">
        <v>16</v>
      </c>
      <c r="J137" s="34" t="s">
        <v>114</v>
      </c>
      <c r="K137" s="66" t="s">
        <v>565</v>
      </c>
      <c r="L137" s="13">
        <v>45306</v>
      </c>
    </row>
    <row r="138" spans="1:12" ht="21">
      <c r="A138" s="10" t="s">
        <v>566</v>
      </c>
      <c r="B138" s="33" t="s">
        <v>111</v>
      </c>
      <c r="C138" s="44" t="s">
        <v>109</v>
      </c>
      <c r="D138" s="45" t="s">
        <v>112</v>
      </c>
      <c r="E138" s="6">
        <v>35694</v>
      </c>
      <c r="F138" s="15"/>
      <c r="G138" s="2"/>
      <c r="H138" s="7">
        <f t="shared" si="12"/>
        <v>35694</v>
      </c>
      <c r="I138" s="40" t="s">
        <v>18</v>
      </c>
      <c r="J138" s="25" t="s">
        <v>113</v>
      </c>
      <c r="K138" s="38" t="s">
        <v>567</v>
      </c>
      <c r="L138" s="13">
        <v>45306</v>
      </c>
    </row>
    <row r="139" spans="1:12" ht="21">
      <c r="A139" s="10" t="s">
        <v>568</v>
      </c>
      <c r="B139" s="9" t="s">
        <v>295</v>
      </c>
      <c r="C139" s="44" t="s">
        <v>45</v>
      </c>
      <c r="D139" s="63" t="s">
        <v>569</v>
      </c>
      <c r="E139" s="6">
        <v>36915</v>
      </c>
      <c r="F139" s="78">
        <f aca="true" t="shared" si="13" ref="F139:F147">SUM(E139*7/107)</f>
        <v>2415</v>
      </c>
      <c r="G139" s="79">
        <f aca="true" t="shared" si="14" ref="G139:G147">SUM(E139-F139)*1/100</f>
        <v>345</v>
      </c>
      <c r="H139" s="7">
        <f t="shared" si="12"/>
        <v>36570</v>
      </c>
      <c r="I139" s="40" t="s">
        <v>18</v>
      </c>
      <c r="J139" s="34" t="s">
        <v>297</v>
      </c>
      <c r="K139" s="35" t="s">
        <v>570</v>
      </c>
      <c r="L139" s="13">
        <v>45306</v>
      </c>
    </row>
    <row r="140" spans="1:12" ht="21">
      <c r="A140" s="21" t="s">
        <v>571</v>
      </c>
      <c r="B140" s="76" t="s">
        <v>67</v>
      </c>
      <c r="C140" s="4" t="s">
        <v>45</v>
      </c>
      <c r="D140" s="5" t="s">
        <v>572</v>
      </c>
      <c r="E140" s="77">
        <v>38841</v>
      </c>
      <c r="F140" s="78">
        <f t="shared" si="13"/>
        <v>2541</v>
      </c>
      <c r="G140" s="79">
        <f t="shared" si="14"/>
        <v>363</v>
      </c>
      <c r="H140" s="80">
        <f t="shared" si="12"/>
        <v>38478</v>
      </c>
      <c r="I140" s="40" t="s">
        <v>14</v>
      </c>
      <c r="J140" s="64" t="s">
        <v>68</v>
      </c>
      <c r="K140" s="35" t="s">
        <v>573</v>
      </c>
      <c r="L140" s="13">
        <v>45306</v>
      </c>
    </row>
    <row r="141" spans="1:12" ht="21">
      <c r="A141" s="21" t="s">
        <v>574</v>
      </c>
      <c r="B141" s="9" t="s">
        <v>575</v>
      </c>
      <c r="C141" s="44" t="s">
        <v>172</v>
      </c>
      <c r="D141" s="45" t="s">
        <v>177</v>
      </c>
      <c r="E141" s="82">
        <v>29749.75</v>
      </c>
      <c r="F141" s="78">
        <f t="shared" si="13"/>
        <v>1946.2453271028037</v>
      </c>
      <c r="G141" s="79">
        <f t="shared" si="14"/>
        <v>278.03504672897196</v>
      </c>
      <c r="H141" s="7">
        <f t="shared" si="12"/>
        <v>29471.71495327103</v>
      </c>
      <c r="I141" s="40" t="s">
        <v>18</v>
      </c>
      <c r="J141" s="36" t="s">
        <v>576</v>
      </c>
      <c r="K141" s="35" t="s">
        <v>577</v>
      </c>
      <c r="L141" s="13">
        <v>45306</v>
      </c>
    </row>
    <row r="142" spans="1:12" ht="21">
      <c r="A142" s="21" t="s">
        <v>578</v>
      </c>
      <c r="B142" s="9" t="s">
        <v>175</v>
      </c>
      <c r="C142" s="44" t="s">
        <v>88</v>
      </c>
      <c r="D142" s="45" t="s">
        <v>579</v>
      </c>
      <c r="E142" s="77">
        <v>35310</v>
      </c>
      <c r="F142" s="78">
        <f t="shared" si="13"/>
        <v>2310</v>
      </c>
      <c r="G142" s="79">
        <f t="shared" si="14"/>
        <v>330</v>
      </c>
      <c r="H142" s="80">
        <f t="shared" si="12"/>
        <v>34980</v>
      </c>
      <c r="I142" s="40" t="s">
        <v>14</v>
      </c>
      <c r="J142" s="36" t="s">
        <v>176</v>
      </c>
      <c r="K142" s="35" t="s">
        <v>580</v>
      </c>
      <c r="L142" s="13">
        <v>45306</v>
      </c>
    </row>
    <row r="143" spans="1:12" ht="21">
      <c r="A143" s="10" t="s">
        <v>581</v>
      </c>
      <c r="B143" s="9" t="s">
        <v>97</v>
      </c>
      <c r="C143" s="4" t="s">
        <v>41</v>
      </c>
      <c r="D143" s="45" t="s">
        <v>582</v>
      </c>
      <c r="E143" s="6">
        <v>19260</v>
      </c>
      <c r="F143" s="78">
        <f t="shared" si="13"/>
        <v>1260</v>
      </c>
      <c r="G143" s="79">
        <f t="shared" si="14"/>
        <v>180</v>
      </c>
      <c r="H143" s="7">
        <f t="shared" si="12"/>
        <v>19080</v>
      </c>
      <c r="I143" s="40" t="s">
        <v>14</v>
      </c>
      <c r="J143" s="36" t="s">
        <v>98</v>
      </c>
      <c r="K143" s="35" t="s">
        <v>583</v>
      </c>
      <c r="L143" s="13">
        <v>45306</v>
      </c>
    </row>
    <row r="144" spans="1:12" ht="21">
      <c r="A144" s="18" t="s">
        <v>584</v>
      </c>
      <c r="B144" s="9" t="s">
        <v>585</v>
      </c>
      <c r="C144" s="4" t="s">
        <v>44</v>
      </c>
      <c r="D144" s="45" t="s">
        <v>160</v>
      </c>
      <c r="E144" s="6">
        <v>29998.52</v>
      </c>
      <c r="F144" s="78">
        <f t="shared" si="13"/>
        <v>1962.5200000000002</v>
      </c>
      <c r="G144" s="79">
        <f t="shared" si="14"/>
        <v>280.36</v>
      </c>
      <c r="H144" s="7">
        <f t="shared" si="12"/>
        <v>29718.16</v>
      </c>
      <c r="I144" s="40" t="s">
        <v>14</v>
      </c>
      <c r="J144" s="36" t="s">
        <v>586</v>
      </c>
      <c r="K144" s="35" t="s">
        <v>587</v>
      </c>
      <c r="L144" s="13">
        <v>45306</v>
      </c>
    </row>
    <row r="145" spans="1:12" ht="21">
      <c r="A145" s="10" t="s">
        <v>588</v>
      </c>
      <c r="B145" s="9" t="s">
        <v>71</v>
      </c>
      <c r="C145" s="44" t="s">
        <v>79</v>
      </c>
      <c r="D145" s="45" t="s">
        <v>499</v>
      </c>
      <c r="E145" s="6">
        <v>2996</v>
      </c>
      <c r="F145" s="78">
        <f t="shared" si="13"/>
        <v>196</v>
      </c>
      <c r="G145" s="79">
        <f t="shared" si="14"/>
        <v>28</v>
      </c>
      <c r="H145" s="7">
        <f t="shared" si="12"/>
        <v>2968</v>
      </c>
      <c r="I145" s="40" t="s">
        <v>14</v>
      </c>
      <c r="J145" s="34" t="s">
        <v>72</v>
      </c>
      <c r="K145" s="39" t="s">
        <v>589</v>
      </c>
      <c r="L145" s="13">
        <v>45306</v>
      </c>
    </row>
    <row r="146" spans="1:12" ht="21">
      <c r="A146" s="21" t="s">
        <v>590</v>
      </c>
      <c r="B146" s="9" t="s">
        <v>591</v>
      </c>
      <c r="C146" s="44" t="s">
        <v>123</v>
      </c>
      <c r="D146" s="45" t="s">
        <v>592</v>
      </c>
      <c r="E146" s="6">
        <v>94388.98</v>
      </c>
      <c r="F146" s="78">
        <f t="shared" si="13"/>
        <v>6174.98</v>
      </c>
      <c r="G146" s="79">
        <f t="shared" si="14"/>
        <v>882.14</v>
      </c>
      <c r="H146" s="7">
        <f t="shared" si="12"/>
        <v>93506.84</v>
      </c>
      <c r="I146" s="40" t="s">
        <v>16</v>
      </c>
      <c r="J146" s="34" t="s">
        <v>593</v>
      </c>
      <c r="K146" s="84" t="s">
        <v>594</v>
      </c>
      <c r="L146" s="13">
        <v>45306</v>
      </c>
    </row>
    <row r="147" spans="1:12" ht="21">
      <c r="A147" s="10" t="s">
        <v>595</v>
      </c>
      <c r="B147" s="9" t="s">
        <v>170</v>
      </c>
      <c r="C147" s="4" t="s">
        <v>49</v>
      </c>
      <c r="D147" s="45" t="s">
        <v>120</v>
      </c>
      <c r="E147" s="6">
        <v>11770</v>
      </c>
      <c r="F147" s="78">
        <f t="shared" si="13"/>
        <v>770</v>
      </c>
      <c r="G147" s="79">
        <f t="shared" si="14"/>
        <v>110</v>
      </c>
      <c r="H147" s="7">
        <f t="shared" si="12"/>
        <v>11660</v>
      </c>
      <c r="I147" s="40" t="s">
        <v>18</v>
      </c>
      <c r="J147" s="42" t="s">
        <v>70</v>
      </c>
      <c r="K147" s="39" t="s">
        <v>596</v>
      </c>
      <c r="L147" s="13">
        <v>45306</v>
      </c>
    </row>
    <row r="148" spans="1:12" ht="21">
      <c r="A148" s="10" t="s">
        <v>597</v>
      </c>
      <c r="B148" s="33" t="s">
        <v>598</v>
      </c>
      <c r="C148" s="4" t="s">
        <v>41</v>
      </c>
      <c r="D148" s="45" t="s">
        <v>30</v>
      </c>
      <c r="E148" s="6">
        <v>2905</v>
      </c>
      <c r="F148" s="78"/>
      <c r="G148" s="79"/>
      <c r="H148" s="7">
        <f t="shared" si="12"/>
        <v>2905</v>
      </c>
      <c r="I148" s="40" t="s">
        <v>14</v>
      </c>
      <c r="J148" s="36" t="s">
        <v>599</v>
      </c>
      <c r="K148" s="39"/>
      <c r="L148" s="13">
        <v>45306</v>
      </c>
    </row>
    <row r="149" spans="1:12" ht="21">
      <c r="A149" s="21" t="s">
        <v>600</v>
      </c>
      <c r="B149" s="33" t="s">
        <v>290</v>
      </c>
      <c r="C149" s="4" t="s">
        <v>601</v>
      </c>
      <c r="D149" s="45" t="s">
        <v>602</v>
      </c>
      <c r="E149" s="6">
        <v>570833</v>
      </c>
      <c r="F149" s="15">
        <f aca="true" t="shared" si="15" ref="F149:F155">SUM(E149*7/107)</f>
        <v>37344.214953271025</v>
      </c>
      <c r="G149" s="2">
        <f aca="true" t="shared" si="16" ref="G149:G156">SUM(E149-F149)*1/100</f>
        <v>5334.88785046729</v>
      </c>
      <c r="H149" s="7">
        <f t="shared" si="12"/>
        <v>565498.1121495327</v>
      </c>
      <c r="I149" s="40" t="s">
        <v>14</v>
      </c>
      <c r="J149" s="42" t="s">
        <v>292</v>
      </c>
      <c r="K149" s="35" t="s">
        <v>603</v>
      </c>
      <c r="L149" s="13">
        <v>45309</v>
      </c>
    </row>
    <row r="150" spans="1:12" ht="21">
      <c r="A150" s="10" t="s">
        <v>604</v>
      </c>
      <c r="B150" s="76" t="s">
        <v>145</v>
      </c>
      <c r="C150" s="44" t="s">
        <v>143</v>
      </c>
      <c r="D150" s="45" t="s">
        <v>605</v>
      </c>
      <c r="E150" s="77">
        <v>96995</v>
      </c>
      <c r="F150" s="85">
        <f t="shared" si="15"/>
        <v>6345.467289719626</v>
      </c>
      <c r="G150" s="86">
        <f t="shared" si="16"/>
        <v>906.4953271028037</v>
      </c>
      <c r="H150" s="91">
        <f t="shared" si="12"/>
        <v>96088.5046728972</v>
      </c>
      <c r="I150" s="40" t="s">
        <v>15</v>
      </c>
      <c r="J150" s="42" t="s">
        <v>21</v>
      </c>
      <c r="K150" s="67" t="s">
        <v>606</v>
      </c>
      <c r="L150" s="13">
        <v>45309</v>
      </c>
    </row>
    <row r="151" spans="1:12" ht="21">
      <c r="A151" s="10" t="s">
        <v>607</v>
      </c>
      <c r="B151" s="76" t="s">
        <v>145</v>
      </c>
      <c r="C151" s="44" t="s">
        <v>143</v>
      </c>
      <c r="D151" s="45" t="s">
        <v>608</v>
      </c>
      <c r="E151" s="82">
        <v>600600</v>
      </c>
      <c r="F151" s="85">
        <f t="shared" si="15"/>
        <v>39291.588785046726</v>
      </c>
      <c r="G151" s="86">
        <f t="shared" si="16"/>
        <v>5613.084112149533</v>
      </c>
      <c r="H151" s="91">
        <f t="shared" si="12"/>
        <v>594986.9158878505</v>
      </c>
      <c r="I151" s="41">
        <f>SUM(H150:H152)</f>
        <v>799901.7570093458</v>
      </c>
      <c r="J151" s="83"/>
      <c r="K151" s="38" t="s">
        <v>609</v>
      </c>
      <c r="L151" s="13">
        <v>45309</v>
      </c>
    </row>
    <row r="152" spans="1:12" ht="21">
      <c r="A152" s="10" t="s">
        <v>610</v>
      </c>
      <c r="B152" s="76" t="s">
        <v>145</v>
      </c>
      <c r="C152" s="44" t="s">
        <v>143</v>
      </c>
      <c r="D152" s="45" t="s">
        <v>611</v>
      </c>
      <c r="E152" s="77">
        <v>109853</v>
      </c>
      <c r="F152" s="85">
        <f t="shared" si="15"/>
        <v>7186.644859813084</v>
      </c>
      <c r="G152" s="86">
        <f t="shared" si="16"/>
        <v>1026.6635514018692</v>
      </c>
      <c r="H152" s="91">
        <f t="shared" si="12"/>
        <v>108826.33644859813</v>
      </c>
      <c r="I152" s="41"/>
      <c r="J152" s="83"/>
      <c r="K152" s="38" t="s">
        <v>612</v>
      </c>
      <c r="L152" s="13">
        <v>45309</v>
      </c>
    </row>
    <row r="153" spans="1:12" ht="21">
      <c r="A153" s="10" t="s">
        <v>613</v>
      </c>
      <c r="B153" s="9" t="s">
        <v>614</v>
      </c>
      <c r="C153" s="44" t="s">
        <v>45</v>
      </c>
      <c r="D153" s="63" t="s">
        <v>615</v>
      </c>
      <c r="E153" s="6">
        <v>14166</v>
      </c>
      <c r="F153" s="78">
        <f t="shared" si="15"/>
        <v>926.7476635514018</v>
      </c>
      <c r="G153" s="79">
        <f t="shared" si="16"/>
        <v>132.39252336448598</v>
      </c>
      <c r="H153" s="7">
        <f t="shared" si="12"/>
        <v>14033.607476635514</v>
      </c>
      <c r="I153" s="40" t="s">
        <v>18</v>
      </c>
      <c r="J153" s="34" t="s">
        <v>122</v>
      </c>
      <c r="K153" s="35" t="s">
        <v>616</v>
      </c>
      <c r="L153" s="13">
        <v>45315</v>
      </c>
    </row>
    <row r="154" spans="1:12" ht="21">
      <c r="A154" s="21" t="s">
        <v>617</v>
      </c>
      <c r="B154" s="76" t="s">
        <v>618</v>
      </c>
      <c r="C154" s="4" t="s">
        <v>125</v>
      </c>
      <c r="D154" s="5" t="s">
        <v>619</v>
      </c>
      <c r="E154" s="77">
        <v>74166</v>
      </c>
      <c r="F154" s="78">
        <f t="shared" si="15"/>
        <v>4851.981308411215</v>
      </c>
      <c r="G154" s="79">
        <f t="shared" si="16"/>
        <v>693.1401869158879</v>
      </c>
      <c r="H154" s="80">
        <f t="shared" si="12"/>
        <v>73472.85981308411</v>
      </c>
      <c r="I154" s="40" t="s">
        <v>16</v>
      </c>
      <c r="J154" s="64" t="s">
        <v>418</v>
      </c>
      <c r="K154" s="35" t="s">
        <v>620</v>
      </c>
      <c r="L154" s="13">
        <v>45315</v>
      </c>
    </row>
    <row r="155" spans="1:12" ht="21">
      <c r="A155" s="21" t="s">
        <v>621</v>
      </c>
      <c r="B155" s="9" t="s">
        <v>71</v>
      </c>
      <c r="C155" s="44" t="s">
        <v>172</v>
      </c>
      <c r="D155" s="45" t="s">
        <v>499</v>
      </c>
      <c r="E155" s="82">
        <v>5500</v>
      </c>
      <c r="F155" s="78">
        <f t="shared" si="15"/>
        <v>359.8130841121495</v>
      </c>
      <c r="G155" s="79">
        <f t="shared" si="16"/>
        <v>51.401869158878505</v>
      </c>
      <c r="H155" s="7">
        <f t="shared" si="12"/>
        <v>5448.598130841122</v>
      </c>
      <c r="I155" s="40" t="s">
        <v>14</v>
      </c>
      <c r="J155" s="36" t="s">
        <v>72</v>
      </c>
      <c r="K155" s="35" t="s">
        <v>622</v>
      </c>
      <c r="L155" s="13">
        <v>45315</v>
      </c>
    </row>
    <row r="156" spans="1:12" ht="21">
      <c r="A156" s="21" t="s">
        <v>623</v>
      </c>
      <c r="B156" s="9" t="s">
        <v>83</v>
      </c>
      <c r="C156" s="44" t="s">
        <v>29</v>
      </c>
      <c r="D156" s="45" t="s">
        <v>624</v>
      </c>
      <c r="E156" s="77">
        <v>33600</v>
      </c>
      <c r="F156" s="78"/>
      <c r="G156" s="79">
        <f t="shared" si="16"/>
        <v>336</v>
      </c>
      <c r="H156" s="80">
        <f t="shared" si="12"/>
        <v>33264</v>
      </c>
      <c r="I156" s="40" t="s">
        <v>18</v>
      </c>
      <c r="J156" s="36" t="s">
        <v>84</v>
      </c>
      <c r="K156" s="35"/>
      <c r="L156" s="13">
        <v>45315</v>
      </c>
    </row>
    <row r="157" spans="1:12" ht="21">
      <c r="A157" s="10" t="s">
        <v>625</v>
      </c>
      <c r="B157" s="9" t="s">
        <v>342</v>
      </c>
      <c r="C157" s="4" t="s">
        <v>626</v>
      </c>
      <c r="D157" s="45" t="s">
        <v>148</v>
      </c>
      <c r="E157" s="6">
        <v>4848</v>
      </c>
      <c r="F157" s="78"/>
      <c r="G157" s="79"/>
      <c r="H157" s="7">
        <f t="shared" si="12"/>
        <v>4848</v>
      </c>
      <c r="I157" s="40" t="s">
        <v>15</v>
      </c>
      <c r="J157" s="36" t="s">
        <v>171</v>
      </c>
      <c r="K157" s="35" t="s">
        <v>627</v>
      </c>
      <c r="L157" s="13">
        <v>45315</v>
      </c>
    </row>
    <row r="158" spans="1:12" ht="21">
      <c r="A158" s="18" t="s">
        <v>628</v>
      </c>
      <c r="B158" s="9" t="s">
        <v>24</v>
      </c>
      <c r="C158" s="4" t="s">
        <v>629</v>
      </c>
      <c r="D158" s="45" t="s">
        <v>630</v>
      </c>
      <c r="E158" s="6">
        <v>8100</v>
      </c>
      <c r="F158" s="78"/>
      <c r="G158" s="79"/>
      <c r="H158" s="7">
        <f t="shared" si="12"/>
        <v>8100</v>
      </c>
      <c r="I158" s="40" t="s">
        <v>18</v>
      </c>
      <c r="J158" s="36" t="s">
        <v>25</v>
      </c>
      <c r="K158" s="35" t="s">
        <v>631</v>
      </c>
      <c r="L158" s="13">
        <v>45315</v>
      </c>
    </row>
    <row r="159" spans="1:12" ht="21">
      <c r="A159" s="10" t="s">
        <v>632</v>
      </c>
      <c r="B159" s="9" t="s">
        <v>24</v>
      </c>
      <c r="C159" s="44" t="s">
        <v>60</v>
      </c>
      <c r="D159" s="45" t="s">
        <v>633</v>
      </c>
      <c r="E159" s="6">
        <v>4000</v>
      </c>
      <c r="F159" s="78"/>
      <c r="G159" s="79"/>
      <c r="H159" s="7">
        <f t="shared" si="12"/>
        <v>4000</v>
      </c>
      <c r="I159" s="41">
        <f>SUM(H158:H160)</f>
        <v>13476</v>
      </c>
      <c r="J159" s="34"/>
      <c r="K159" s="39" t="s">
        <v>634</v>
      </c>
      <c r="L159" s="13">
        <v>45315</v>
      </c>
    </row>
    <row r="160" spans="1:12" ht="21">
      <c r="A160" s="21" t="s">
        <v>635</v>
      </c>
      <c r="B160" s="9" t="s">
        <v>24</v>
      </c>
      <c r="C160" s="44" t="s">
        <v>140</v>
      </c>
      <c r="D160" s="45" t="s">
        <v>636</v>
      </c>
      <c r="E160" s="6">
        <v>1376</v>
      </c>
      <c r="F160" s="78"/>
      <c r="G160" s="79"/>
      <c r="H160" s="7">
        <f t="shared" si="12"/>
        <v>1376</v>
      </c>
      <c r="I160" s="40"/>
      <c r="J160" s="34"/>
      <c r="K160" s="84" t="s">
        <v>637</v>
      </c>
      <c r="L160" s="13">
        <v>45315</v>
      </c>
    </row>
    <row r="161" spans="1:12" ht="21">
      <c r="A161" s="10" t="s">
        <v>638</v>
      </c>
      <c r="B161" s="9" t="s">
        <v>639</v>
      </c>
      <c r="C161" s="4" t="s">
        <v>172</v>
      </c>
      <c r="D161" s="45" t="s">
        <v>640</v>
      </c>
      <c r="E161" s="6">
        <v>31880</v>
      </c>
      <c r="F161" s="78"/>
      <c r="G161" s="79">
        <f>SUM(E161-F161)*1/100</f>
        <v>318.8</v>
      </c>
      <c r="H161" s="7">
        <f t="shared" si="12"/>
        <v>31561.2</v>
      </c>
      <c r="I161" s="40" t="s">
        <v>14</v>
      </c>
      <c r="J161" s="42" t="s">
        <v>641</v>
      </c>
      <c r="K161" s="39"/>
      <c r="L161" s="13">
        <v>45315</v>
      </c>
    </row>
    <row r="162" spans="1:12" ht="21">
      <c r="A162" s="10" t="s">
        <v>642</v>
      </c>
      <c r="B162" s="33" t="s">
        <v>86</v>
      </c>
      <c r="C162" s="4" t="s">
        <v>125</v>
      </c>
      <c r="D162" s="45" t="s">
        <v>643</v>
      </c>
      <c r="E162" s="6">
        <v>58000</v>
      </c>
      <c r="F162" s="78">
        <f>SUM(E162*7/107)</f>
        <v>3794.392523364486</v>
      </c>
      <c r="G162" s="79">
        <f>SUM(E162-F162)*1/100</f>
        <v>542.0560747663552</v>
      </c>
      <c r="H162" s="7">
        <f t="shared" si="12"/>
        <v>57457.943925233645</v>
      </c>
      <c r="I162" s="40" t="s">
        <v>14</v>
      </c>
      <c r="J162" s="36" t="s">
        <v>87</v>
      </c>
      <c r="K162" s="39" t="s">
        <v>644</v>
      </c>
      <c r="L162" s="13">
        <v>45315</v>
      </c>
    </row>
    <row r="163" spans="1:12" ht="21">
      <c r="A163" s="10" t="s">
        <v>645</v>
      </c>
      <c r="B163" s="94" t="s">
        <v>133</v>
      </c>
      <c r="C163" s="4" t="s">
        <v>125</v>
      </c>
      <c r="D163" s="12" t="s">
        <v>646</v>
      </c>
      <c r="E163" s="6">
        <v>1176666</v>
      </c>
      <c r="F163" s="15">
        <f>SUM(E163*7/107)</f>
        <v>76978.14953271027</v>
      </c>
      <c r="G163" s="2">
        <f>SUM(E163-F163)*1/100</f>
        <v>10996.878504672897</v>
      </c>
      <c r="H163" s="7">
        <f t="shared" si="12"/>
        <v>1165669.1214953272</v>
      </c>
      <c r="I163" s="25" t="s">
        <v>15</v>
      </c>
      <c r="J163" s="34" t="s">
        <v>35</v>
      </c>
      <c r="K163" s="24">
        <v>66011090</v>
      </c>
      <c r="L163" s="13">
        <v>45317</v>
      </c>
    </row>
    <row r="164" spans="1:12" ht="21">
      <c r="A164" s="21" t="s">
        <v>647</v>
      </c>
      <c r="B164" s="9" t="s">
        <v>154</v>
      </c>
      <c r="C164" s="44" t="s">
        <v>58</v>
      </c>
      <c r="D164" s="45" t="s">
        <v>648</v>
      </c>
      <c r="E164" s="6">
        <v>30602</v>
      </c>
      <c r="F164" s="78">
        <f>SUM(E164*7/107)</f>
        <v>2002</v>
      </c>
      <c r="G164" s="79">
        <f>SUM(E164-F164)*1/100</f>
        <v>286</v>
      </c>
      <c r="H164" s="7">
        <f t="shared" si="12"/>
        <v>30316</v>
      </c>
      <c r="I164" s="40" t="s">
        <v>17</v>
      </c>
      <c r="J164" s="42" t="s">
        <v>155</v>
      </c>
      <c r="K164" s="35"/>
      <c r="L164" s="13">
        <v>45314</v>
      </c>
    </row>
    <row r="165" spans="1:12" ht="21">
      <c r="A165" s="21" t="s">
        <v>649</v>
      </c>
      <c r="B165" s="33" t="s">
        <v>65</v>
      </c>
      <c r="C165" s="44" t="s">
        <v>163</v>
      </c>
      <c r="D165" s="45" t="s">
        <v>650</v>
      </c>
      <c r="E165" s="82">
        <v>6000</v>
      </c>
      <c r="F165" s="15"/>
      <c r="G165" s="2"/>
      <c r="H165" s="7">
        <f t="shared" si="12"/>
        <v>6000</v>
      </c>
      <c r="I165" s="40" t="s">
        <v>17</v>
      </c>
      <c r="J165" s="42" t="s">
        <v>36</v>
      </c>
      <c r="K165" s="35" t="s">
        <v>651</v>
      </c>
      <c r="L165" s="13">
        <v>45314</v>
      </c>
    </row>
    <row r="166" spans="1:12" ht="21">
      <c r="A166" s="10" t="s">
        <v>652</v>
      </c>
      <c r="B166" s="33" t="s">
        <v>33</v>
      </c>
      <c r="C166" s="44" t="s">
        <v>109</v>
      </c>
      <c r="D166" s="45" t="s">
        <v>653</v>
      </c>
      <c r="E166" s="6">
        <v>6130</v>
      </c>
      <c r="F166" s="15"/>
      <c r="G166" s="2"/>
      <c r="H166" s="7">
        <f t="shared" si="12"/>
        <v>6130</v>
      </c>
      <c r="I166" s="40" t="s">
        <v>17</v>
      </c>
      <c r="J166" s="34" t="s">
        <v>34</v>
      </c>
      <c r="K166" s="67" t="s">
        <v>654</v>
      </c>
      <c r="L166" s="13">
        <v>45314</v>
      </c>
    </row>
    <row r="167" spans="1:12" ht="21">
      <c r="A167" s="10" t="s">
        <v>655</v>
      </c>
      <c r="B167" s="33" t="s">
        <v>328</v>
      </c>
      <c r="C167" s="4" t="s">
        <v>125</v>
      </c>
      <c r="D167" s="12" t="s">
        <v>656</v>
      </c>
      <c r="E167" s="6">
        <v>803249</v>
      </c>
      <c r="F167" s="15">
        <f>SUM(E167*7/107)</f>
        <v>52549</v>
      </c>
      <c r="G167" s="2">
        <f>SUM(E167-F167)*1/100</f>
        <v>7507</v>
      </c>
      <c r="H167" s="7">
        <f>SUM(E167-G167)-450</f>
        <v>795292</v>
      </c>
      <c r="I167" s="25" t="s">
        <v>15</v>
      </c>
      <c r="J167" s="34" t="s">
        <v>330</v>
      </c>
      <c r="K167" s="35" t="s">
        <v>657</v>
      </c>
      <c r="L167" s="13">
        <v>45317</v>
      </c>
    </row>
    <row r="168" spans="1:12" ht="21">
      <c r="A168" s="21"/>
      <c r="B168" s="76" t="s">
        <v>26</v>
      </c>
      <c r="C168" s="4" t="s">
        <v>125</v>
      </c>
      <c r="D168" s="9" t="s">
        <v>331</v>
      </c>
      <c r="E168" s="23"/>
      <c r="F168" s="15"/>
      <c r="G168" s="2"/>
      <c r="H168" s="7">
        <v>450</v>
      </c>
      <c r="I168" s="25" t="s">
        <v>17</v>
      </c>
      <c r="J168" s="64" t="s">
        <v>28</v>
      </c>
      <c r="K168" s="35"/>
      <c r="L168" s="13">
        <v>45317</v>
      </c>
    </row>
    <row r="169" spans="1:12" ht="21">
      <c r="A169" s="21" t="s">
        <v>658</v>
      </c>
      <c r="B169" s="9" t="s">
        <v>209</v>
      </c>
      <c r="C169" s="44" t="s">
        <v>66</v>
      </c>
      <c r="D169" s="63" t="s">
        <v>30</v>
      </c>
      <c r="E169" s="27">
        <v>82176</v>
      </c>
      <c r="F169" s="15">
        <f aca="true" t="shared" si="17" ref="F169:F174">SUM(E169*7/107)</f>
        <v>5376</v>
      </c>
      <c r="G169" s="2">
        <f aca="true" t="shared" si="18" ref="G169:G174">SUM(E169-F169)*1/100</f>
        <v>768</v>
      </c>
      <c r="H169" s="7">
        <f aca="true" t="shared" si="19" ref="H169:H178">SUM(E169-G169)</f>
        <v>81408</v>
      </c>
      <c r="I169" s="40" t="s">
        <v>37</v>
      </c>
      <c r="J169" s="34" t="s">
        <v>42</v>
      </c>
      <c r="K169" s="35" t="s">
        <v>659</v>
      </c>
      <c r="L169" s="13">
        <v>45321</v>
      </c>
    </row>
    <row r="170" spans="1:12" ht="21">
      <c r="A170" s="21" t="s">
        <v>660</v>
      </c>
      <c r="B170" s="9" t="s">
        <v>209</v>
      </c>
      <c r="C170" s="44" t="s">
        <v>51</v>
      </c>
      <c r="D170" s="63" t="s">
        <v>30</v>
      </c>
      <c r="E170" s="82">
        <v>192950.96</v>
      </c>
      <c r="F170" s="15">
        <f t="shared" si="17"/>
        <v>12622.96</v>
      </c>
      <c r="G170" s="2">
        <f t="shared" si="18"/>
        <v>1803.28</v>
      </c>
      <c r="H170" s="7">
        <f t="shared" si="19"/>
        <v>191147.68</v>
      </c>
      <c r="I170" s="40"/>
      <c r="J170" s="42"/>
      <c r="K170" s="35" t="s">
        <v>661</v>
      </c>
      <c r="L170" s="13">
        <v>45321</v>
      </c>
    </row>
    <row r="171" spans="1:12" ht="21">
      <c r="A171" s="10" t="s">
        <v>662</v>
      </c>
      <c r="B171" s="9" t="s">
        <v>209</v>
      </c>
      <c r="C171" s="44" t="s">
        <v>131</v>
      </c>
      <c r="D171" s="63" t="s">
        <v>30</v>
      </c>
      <c r="E171" s="6">
        <v>8774</v>
      </c>
      <c r="F171" s="15">
        <f t="shared" si="17"/>
        <v>574</v>
      </c>
      <c r="G171" s="2">
        <f t="shared" si="18"/>
        <v>82</v>
      </c>
      <c r="H171" s="7">
        <f t="shared" si="19"/>
        <v>8692</v>
      </c>
      <c r="I171" s="41">
        <f>SUM(H169:H172)</f>
        <v>300319.2</v>
      </c>
      <c r="J171" s="34"/>
      <c r="K171" s="67" t="s">
        <v>663</v>
      </c>
      <c r="L171" s="13">
        <v>45321</v>
      </c>
    </row>
    <row r="172" spans="1:12" ht="21">
      <c r="A172" s="10" t="s">
        <v>664</v>
      </c>
      <c r="B172" s="9" t="s">
        <v>209</v>
      </c>
      <c r="C172" s="44" t="s">
        <v>63</v>
      </c>
      <c r="D172" s="63" t="s">
        <v>30</v>
      </c>
      <c r="E172" s="6">
        <v>19251.44</v>
      </c>
      <c r="F172" s="15">
        <f t="shared" si="17"/>
        <v>1259.4399999999998</v>
      </c>
      <c r="G172" s="2">
        <f t="shared" si="18"/>
        <v>179.92</v>
      </c>
      <c r="H172" s="7">
        <f t="shared" si="19"/>
        <v>19071.52</v>
      </c>
      <c r="I172" s="40"/>
      <c r="J172" s="25"/>
      <c r="K172" s="38" t="s">
        <v>609</v>
      </c>
      <c r="L172" s="13">
        <v>45321</v>
      </c>
    </row>
    <row r="173" spans="1:12" ht="21">
      <c r="A173" s="21" t="s">
        <v>665</v>
      </c>
      <c r="B173" s="9" t="s">
        <v>75</v>
      </c>
      <c r="C173" s="44" t="s">
        <v>666</v>
      </c>
      <c r="D173" s="45" t="s">
        <v>667</v>
      </c>
      <c r="E173" s="6">
        <v>45032.72</v>
      </c>
      <c r="F173" s="78">
        <f t="shared" si="17"/>
        <v>2946.065794392524</v>
      </c>
      <c r="G173" s="79">
        <f t="shared" si="18"/>
        <v>420.86654205607476</v>
      </c>
      <c r="H173" s="7">
        <f t="shared" si="19"/>
        <v>44611.85345794393</v>
      </c>
      <c r="I173" s="40" t="s">
        <v>16</v>
      </c>
      <c r="J173" s="36" t="s">
        <v>77</v>
      </c>
      <c r="K173" s="84" t="s">
        <v>668</v>
      </c>
      <c r="L173" s="13">
        <v>45321</v>
      </c>
    </row>
    <row r="174" spans="1:12" ht="21">
      <c r="A174" s="10" t="s">
        <v>669</v>
      </c>
      <c r="B174" s="33" t="s">
        <v>108</v>
      </c>
      <c r="C174" s="44" t="s">
        <v>109</v>
      </c>
      <c r="D174" s="45" t="s">
        <v>670</v>
      </c>
      <c r="E174" s="6">
        <v>35000</v>
      </c>
      <c r="F174" s="15">
        <f t="shared" si="17"/>
        <v>2289.7196261682243</v>
      </c>
      <c r="G174" s="2">
        <f t="shared" si="18"/>
        <v>327.10280373831773</v>
      </c>
      <c r="H174" s="7">
        <f t="shared" si="19"/>
        <v>34672.897196261685</v>
      </c>
      <c r="I174" s="40" t="s">
        <v>14</v>
      </c>
      <c r="J174" s="36" t="s">
        <v>110</v>
      </c>
      <c r="K174" s="95" t="s">
        <v>671</v>
      </c>
      <c r="L174" s="13">
        <v>45321</v>
      </c>
    </row>
    <row r="175" spans="1:12" ht="21">
      <c r="A175" s="10" t="s">
        <v>672</v>
      </c>
      <c r="B175" s="33" t="s">
        <v>137</v>
      </c>
      <c r="C175" s="44" t="s">
        <v>88</v>
      </c>
      <c r="D175" s="45" t="s">
        <v>138</v>
      </c>
      <c r="E175" s="6">
        <v>3000</v>
      </c>
      <c r="F175" s="15"/>
      <c r="G175" s="2"/>
      <c r="H175" s="62">
        <f t="shared" si="19"/>
        <v>3000</v>
      </c>
      <c r="I175" s="40" t="s">
        <v>15</v>
      </c>
      <c r="J175" s="64" t="s">
        <v>139</v>
      </c>
      <c r="K175" s="67"/>
      <c r="L175" s="13">
        <v>45321</v>
      </c>
    </row>
    <row r="176" spans="1:12" ht="21">
      <c r="A176" s="10" t="s">
        <v>673</v>
      </c>
      <c r="B176" s="9" t="s">
        <v>147</v>
      </c>
      <c r="C176" s="44" t="s">
        <v>107</v>
      </c>
      <c r="D176" s="45" t="s">
        <v>674</v>
      </c>
      <c r="E176" s="6">
        <v>6160</v>
      </c>
      <c r="F176" s="15"/>
      <c r="G176" s="2"/>
      <c r="H176" s="7">
        <f t="shared" si="19"/>
        <v>6160</v>
      </c>
      <c r="I176" s="40" t="s">
        <v>18</v>
      </c>
      <c r="J176" s="34" t="s">
        <v>127</v>
      </c>
      <c r="K176" s="39"/>
      <c r="L176" s="13">
        <v>45321</v>
      </c>
    </row>
    <row r="177" spans="1:12" ht="21">
      <c r="A177" s="18" t="s">
        <v>675</v>
      </c>
      <c r="B177" s="9" t="s">
        <v>71</v>
      </c>
      <c r="C177" s="44" t="s">
        <v>79</v>
      </c>
      <c r="D177" s="63" t="s">
        <v>676</v>
      </c>
      <c r="E177" s="27">
        <v>2996</v>
      </c>
      <c r="F177" s="15">
        <f>SUM(E177*7/107)</f>
        <v>196</v>
      </c>
      <c r="G177" s="2">
        <f>SUM(E177-F177)*1/100</f>
        <v>28</v>
      </c>
      <c r="H177" s="7">
        <f t="shared" si="19"/>
        <v>2968</v>
      </c>
      <c r="I177" s="40" t="s">
        <v>14</v>
      </c>
      <c r="J177" s="25" t="s">
        <v>72</v>
      </c>
      <c r="K177" s="37" t="s">
        <v>677</v>
      </c>
      <c r="L177" s="13">
        <v>45321</v>
      </c>
    </row>
    <row r="178" spans="1:12" ht="21">
      <c r="A178" s="10" t="s">
        <v>678</v>
      </c>
      <c r="B178" s="9" t="s">
        <v>71</v>
      </c>
      <c r="C178" s="44" t="s">
        <v>172</v>
      </c>
      <c r="D178" s="63" t="s">
        <v>676</v>
      </c>
      <c r="E178" s="6">
        <v>5500</v>
      </c>
      <c r="F178" s="15">
        <f>SUM(E178*7/107)</f>
        <v>359.8130841121495</v>
      </c>
      <c r="G178" s="2">
        <f>SUM(E178-F178)*1/100</f>
        <v>51.401869158878505</v>
      </c>
      <c r="H178" s="7">
        <f t="shared" si="19"/>
        <v>5448.598130841122</v>
      </c>
      <c r="I178" s="40">
        <f>SUM(H177:H178)</f>
        <v>8416.598130841121</v>
      </c>
      <c r="J178" s="34"/>
      <c r="K178" s="14" t="s">
        <v>679</v>
      </c>
      <c r="L178" s="13">
        <v>45321</v>
      </c>
    </row>
    <row r="179" spans="1:12" ht="21">
      <c r="A179" s="10" t="s">
        <v>680</v>
      </c>
      <c r="B179" s="9" t="s">
        <v>124</v>
      </c>
      <c r="C179" s="44" t="s">
        <v>125</v>
      </c>
      <c r="D179" s="63" t="s">
        <v>681</v>
      </c>
      <c r="E179" s="6">
        <v>352565</v>
      </c>
      <c r="F179" s="78">
        <f>SUM(E179*7/107)</f>
        <v>23065</v>
      </c>
      <c r="G179" s="79">
        <f>SUM(E179-F179)*1/100</f>
        <v>3295</v>
      </c>
      <c r="H179" s="7">
        <f>SUM(E179-G179)-800</f>
        <v>348470</v>
      </c>
      <c r="I179" s="40" t="s">
        <v>32</v>
      </c>
      <c r="J179" s="34" t="s">
        <v>126</v>
      </c>
      <c r="K179" s="67" t="s">
        <v>682</v>
      </c>
      <c r="L179" s="13">
        <v>45321</v>
      </c>
    </row>
    <row r="180" spans="1:12" ht="21">
      <c r="A180" s="10"/>
      <c r="B180" s="76" t="s">
        <v>26</v>
      </c>
      <c r="C180" s="4" t="s">
        <v>125</v>
      </c>
      <c r="D180" s="9" t="s">
        <v>331</v>
      </c>
      <c r="E180" s="77"/>
      <c r="F180" s="78">
        <f>SUM(E180*7/107)</f>
        <v>0</v>
      </c>
      <c r="G180" s="79">
        <f>SUM(E180-F180)*1/100</f>
        <v>0</v>
      </c>
      <c r="H180" s="7">
        <v>800</v>
      </c>
      <c r="I180" s="40" t="s">
        <v>17</v>
      </c>
      <c r="J180" s="64" t="s">
        <v>28</v>
      </c>
      <c r="K180" s="38"/>
      <c r="L180" s="13">
        <v>45321</v>
      </c>
    </row>
    <row r="181" spans="1:12" ht="21">
      <c r="A181" s="10" t="s">
        <v>683</v>
      </c>
      <c r="B181" s="33" t="s">
        <v>684</v>
      </c>
      <c r="C181" s="4" t="s">
        <v>685</v>
      </c>
      <c r="D181" s="17" t="s">
        <v>686</v>
      </c>
      <c r="E181" s="6">
        <v>4170</v>
      </c>
      <c r="F181" s="15"/>
      <c r="G181" s="2"/>
      <c r="H181" s="80">
        <f aca="true" t="shared" si="20" ref="H181:H244">SUM(E181-G181)</f>
        <v>4170</v>
      </c>
      <c r="I181" s="25" t="s">
        <v>15</v>
      </c>
      <c r="J181" s="34" t="s">
        <v>171</v>
      </c>
      <c r="K181" s="35"/>
      <c r="L181" s="13">
        <v>45321</v>
      </c>
    </row>
    <row r="182" spans="1:12" ht="21">
      <c r="A182" s="21" t="s">
        <v>687</v>
      </c>
      <c r="B182" s="76" t="s">
        <v>688</v>
      </c>
      <c r="C182" s="4" t="s">
        <v>104</v>
      </c>
      <c r="D182" s="5" t="s">
        <v>167</v>
      </c>
      <c r="E182" s="23">
        <v>99000</v>
      </c>
      <c r="F182" s="78">
        <f>SUM(E182*7/107)</f>
        <v>6476.6355140186915</v>
      </c>
      <c r="G182" s="79">
        <f>SUM(E182-F182)*1/100</f>
        <v>925.233644859813</v>
      </c>
      <c r="H182" s="80">
        <f t="shared" si="20"/>
        <v>98074.7663551402</v>
      </c>
      <c r="I182" s="25" t="s">
        <v>18</v>
      </c>
      <c r="J182" s="64" t="s">
        <v>116</v>
      </c>
      <c r="K182" s="35" t="s">
        <v>689</v>
      </c>
      <c r="L182" s="13">
        <v>45321</v>
      </c>
    </row>
    <row r="183" spans="1:12" ht="21">
      <c r="A183" s="21" t="s">
        <v>690</v>
      </c>
      <c r="B183" s="9" t="s">
        <v>22</v>
      </c>
      <c r="C183" s="44" t="s">
        <v>58</v>
      </c>
      <c r="D183" s="45" t="s">
        <v>43</v>
      </c>
      <c r="E183" s="82">
        <v>1012</v>
      </c>
      <c r="F183" s="78"/>
      <c r="G183" s="79"/>
      <c r="H183" s="7">
        <f t="shared" si="20"/>
        <v>1012</v>
      </c>
      <c r="I183" s="40" t="s">
        <v>16</v>
      </c>
      <c r="J183" s="36" t="s">
        <v>23</v>
      </c>
      <c r="K183" s="35" t="s">
        <v>691</v>
      </c>
      <c r="L183" s="13">
        <v>45321</v>
      </c>
    </row>
    <row r="184" spans="1:12" ht="21">
      <c r="A184" s="21" t="s">
        <v>692</v>
      </c>
      <c r="B184" s="9" t="s">
        <v>48</v>
      </c>
      <c r="C184" s="44" t="s">
        <v>693</v>
      </c>
      <c r="D184" s="45" t="s">
        <v>694</v>
      </c>
      <c r="E184" s="77">
        <v>7000</v>
      </c>
      <c r="F184" s="78"/>
      <c r="G184" s="79"/>
      <c r="H184" s="80">
        <f t="shared" si="20"/>
        <v>7000</v>
      </c>
      <c r="I184" s="40" t="s">
        <v>16</v>
      </c>
      <c r="J184" s="36" t="s">
        <v>50</v>
      </c>
      <c r="K184" s="35"/>
      <c r="L184" s="13">
        <v>45321</v>
      </c>
    </row>
    <row r="185" spans="1:12" ht="21">
      <c r="A185" s="10" t="s">
        <v>695</v>
      </c>
      <c r="B185" s="9" t="s">
        <v>40</v>
      </c>
      <c r="C185" s="4" t="s">
        <v>60</v>
      </c>
      <c r="D185" s="45" t="s">
        <v>164</v>
      </c>
      <c r="E185" s="6">
        <v>450</v>
      </c>
      <c r="F185" s="78"/>
      <c r="G185" s="79"/>
      <c r="H185" s="7">
        <f t="shared" si="20"/>
        <v>450</v>
      </c>
      <c r="I185" s="40" t="s">
        <v>18</v>
      </c>
      <c r="J185" s="36" t="s">
        <v>25</v>
      </c>
      <c r="K185" s="35" t="s">
        <v>696</v>
      </c>
      <c r="L185" s="13">
        <v>45321</v>
      </c>
    </row>
    <row r="186" spans="1:12" ht="21">
      <c r="A186" s="18" t="s">
        <v>697</v>
      </c>
      <c r="B186" s="9" t="s">
        <v>40</v>
      </c>
      <c r="C186" s="4" t="s">
        <v>685</v>
      </c>
      <c r="D186" s="17" t="s">
        <v>686</v>
      </c>
      <c r="E186" s="6">
        <v>3400</v>
      </c>
      <c r="F186" s="78"/>
      <c r="G186" s="79"/>
      <c r="H186" s="7">
        <f t="shared" si="20"/>
        <v>3400</v>
      </c>
      <c r="I186" s="41">
        <f>SUM(H185:H186)</f>
        <v>3850</v>
      </c>
      <c r="J186" s="36"/>
      <c r="K186" s="35" t="s">
        <v>698</v>
      </c>
      <c r="L186" s="13">
        <v>45321</v>
      </c>
    </row>
    <row r="187" spans="1:12" ht="21">
      <c r="A187" s="10" t="s">
        <v>699</v>
      </c>
      <c r="B187" s="9" t="s">
        <v>700</v>
      </c>
      <c r="C187" s="44" t="s">
        <v>132</v>
      </c>
      <c r="D187" s="45" t="s">
        <v>701</v>
      </c>
      <c r="E187" s="6">
        <v>2500</v>
      </c>
      <c r="F187" s="78"/>
      <c r="G187" s="79"/>
      <c r="H187" s="7">
        <f t="shared" si="20"/>
        <v>2500</v>
      </c>
      <c r="I187" s="40" t="s">
        <v>14</v>
      </c>
      <c r="J187" s="34" t="s">
        <v>702</v>
      </c>
      <c r="K187" s="39"/>
      <c r="L187" s="13">
        <v>45321</v>
      </c>
    </row>
    <row r="188" spans="1:12" ht="21">
      <c r="A188" s="21" t="s">
        <v>703</v>
      </c>
      <c r="B188" s="9" t="s">
        <v>81</v>
      </c>
      <c r="C188" s="44" t="s">
        <v>118</v>
      </c>
      <c r="D188" s="45" t="s">
        <v>704</v>
      </c>
      <c r="E188" s="6">
        <v>22256</v>
      </c>
      <c r="F188" s="78">
        <f>SUM(E188*7/107)</f>
        <v>1456</v>
      </c>
      <c r="G188" s="79">
        <f>SUM(E188-F188)*1/100</f>
        <v>208</v>
      </c>
      <c r="H188" s="7">
        <f t="shared" si="20"/>
        <v>22048</v>
      </c>
      <c r="I188" s="40" t="s">
        <v>15</v>
      </c>
      <c r="J188" s="34" t="s">
        <v>82</v>
      </c>
      <c r="K188" s="84" t="s">
        <v>705</v>
      </c>
      <c r="L188" s="13">
        <v>45321</v>
      </c>
    </row>
    <row r="189" spans="1:12" ht="21">
      <c r="A189" s="10" t="s">
        <v>706</v>
      </c>
      <c r="B189" s="9" t="s">
        <v>54</v>
      </c>
      <c r="C189" s="4" t="s">
        <v>125</v>
      </c>
      <c r="D189" s="45" t="s">
        <v>707</v>
      </c>
      <c r="E189" s="6">
        <v>69421.6</v>
      </c>
      <c r="F189" s="78">
        <f>SUM(E189*7/107)</f>
        <v>4541.6</v>
      </c>
      <c r="G189" s="79">
        <f>SUM(E189-F189)*1/100</f>
        <v>648.8000000000001</v>
      </c>
      <c r="H189" s="7">
        <f t="shared" si="20"/>
        <v>68772.8</v>
      </c>
      <c r="I189" s="40" t="s">
        <v>18</v>
      </c>
      <c r="J189" s="42" t="s">
        <v>55</v>
      </c>
      <c r="K189" s="39" t="s">
        <v>708</v>
      </c>
      <c r="L189" s="13">
        <v>45321</v>
      </c>
    </row>
    <row r="190" spans="1:12" ht="21">
      <c r="A190" s="10" t="s">
        <v>709</v>
      </c>
      <c r="B190" s="33" t="s">
        <v>157</v>
      </c>
      <c r="C190" s="4" t="s">
        <v>45</v>
      </c>
      <c r="D190" s="45" t="s">
        <v>710</v>
      </c>
      <c r="E190" s="6">
        <v>42500</v>
      </c>
      <c r="F190" s="78"/>
      <c r="G190" s="79"/>
      <c r="H190" s="7">
        <f t="shared" si="20"/>
        <v>42500</v>
      </c>
      <c r="I190" s="40" t="s">
        <v>16</v>
      </c>
      <c r="J190" s="36" t="s">
        <v>69</v>
      </c>
      <c r="K190" s="39"/>
      <c r="L190" s="13">
        <v>45321</v>
      </c>
    </row>
    <row r="191" spans="1:12" ht="21">
      <c r="A191" s="21" t="s">
        <v>711</v>
      </c>
      <c r="B191" s="9" t="s">
        <v>52</v>
      </c>
      <c r="C191" s="44" t="s">
        <v>63</v>
      </c>
      <c r="D191" s="63" t="s">
        <v>676</v>
      </c>
      <c r="E191" s="27">
        <v>2675</v>
      </c>
      <c r="F191" s="15">
        <f aca="true" t="shared" si="21" ref="F191:F198">SUM(E191*7/107)</f>
        <v>175</v>
      </c>
      <c r="G191" s="2">
        <f aca="true" t="shared" si="22" ref="G191:G204">SUM(E191-F191)*1/100</f>
        <v>25</v>
      </c>
      <c r="H191" s="7">
        <f t="shared" si="20"/>
        <v>2650</v>
      </c>
      <c r="I191" s="40" t="s">
        <v>14</v>
      </c>
      <c r="J191" s="34" t="s">
        <v>53</v>
      </c>
      <c r="K191" s="35" t="s">
        <v>712</v>
      </c>
      <c r="L191" s="13">
        <v>45321</v>
      </c>
    </row>
    <row r="192" spans="1:12" ht="21">
      <c r="A192" s="21" t="s">
        <v>713</v>
      </c>
      <c r="B192" s="9" t="s">
        <v>52</v>
      </c>
      <c r="C192" s="44" t="s">
        <v>61</v>
      </c>
      <c r="D192" s="63" t="s">
        <v>676</v>
      </c>
      <c r="E192" s="82">
        <v>3210</v>
      </c>
      <c r="F192" s="15">
        <f t="shared" si="21"/>
        <v>210</v>
      </c>
      <c r="G192" s="2">
        <f t="shared" si="22"/>
        <v>30</v>
      </c>
      <c r="H192" s="7">
        <f t="shared" si="20"/>
        <v>3180</v>
      </c>
      <c r="I192" s="40"/>
      <c r="J192" s="42"/>
      <c r="K192" s="35" t="s">
        <v>714</v>
      </c>
      <c r="L192" s="13">
        <v>45321</v>
      </c>
    </row>
    <row r="193" spans="1:12" ht="21">
      <c r="A193" s="10" t="s">
        <v>715</v>
      </c>
      <c r="B193" s="9" t="s">
        <v>52</v>
      </c>
      <c r="C193" s="44" t="s">
        <v>66</v>
      </c>
      <c r="D193" s="63" t="s">
        <v>499</v>
      </c>
      <c r="E193" s="6">
        <v>2675</v>
      </c>
      <c r="F193" s="15">
        <f t="shared" si="21"/>
        <v>175</v>
      </c>
      <c r="G193" s="2">
        <f t="shared" si="22"/>
        <v>25</v>
      </c>
      <c r="H193" s="7">
        <f t="shared" si="20"/>
        <v>2650</v>
      </c>
      <c r="I193" s="41"/>
      <c r="J193" s="34"/>
      <c r="K193" s="67" t="s">
        <v>716</v>
      </c>
      <c r="L193" s="13">
        <v>45321</v>
      </c>
    </row>
    <row r="194" spans="1:12" ht="21">
      <c r="A194" s="10" t="s">
        <v>717</v>
      </c>
      <c r="B194" s="9" t="s">
        <v>52</v>
      </c>
      <c r="C194" s="44" t="s">
        <v>66</v>
      </c>
      <c r="D194" s="63" t="s">
        <v>676</v>
      </c>
      <c r="E194" s="6">
        <v>2675</v>
      </c>
      <c r="F194" s="15">
        <f t="shared" si="21"/>
        <v>175</v>
      </c>
      <c r="G194" s="2">
        <f t="shared" si="22"/>
        <v>25</v>
      </c>
      <c r="H194" s="7">
        <f t="shared" si="20"/>
        <v>2650</v>
      </c>
      <c r="I194" s="40"/>
      <c r="J194" s="25"/>
      <c r="K194" s="38" t="s">
        <v>718</v>
      </c>
      <c r="L194" s="13">
        <v>45321</v>
      </c>
    </row>
    <row r="195" spans="1:12" ht="21">
      <c r="A195" s="21" t="s">
        <v>719</v>
      </c>
      <c r="B195" s="9" t="s">
        <v>52</v>
      </c>
      <c r="C195" s="44" t="s">
        <v>123</v>
      </c>
      <c r="D195" s="63" t="s">
        <v>676</v>
      </c>
      <c r="E195" s="6">
        <v>3210</v>
      </c>
      <c r="F195" s="78">
        <f t="shared" si="21"/>
        <v>210</v>
      </c>
      <c r="G195" s="79">
        <f t="shared" si="22"/>
        <v>30</v>
      </c>
      <c r="H195" s="7">
        <f t="shared" si="20"/>
        <v>3180</v>
      </c>
      <c r="I195" s="41">
        <f>SUM(H191:H198)</f>
        <v>22260</v>
      </c>
      <c r="J195" s="36"/>
      <c r="K195" s="84" t="s">
        <v>720</v>
      </c>
      <c r="L195" s="13">
        <v>45321</v>
      </c>
    </row>
    <row r="196" spans="1:12" ht="21">
      <c r="A196" s="10" t="s">
        <v>721</v>
      </c>
      <c r="B196" s="9" t="s">
        <v>52</v>
      </c>
      <c r="C196" s="44" t="s">
        <v>47</v>
      </c>
      <c r="D196" s="63" t="s">
        <v>676</v>
      </c>
      <c r="E196" s="6">
        <v>2675</v>
      </c>
      <c r="F196" s="15">
        <f t="shared" si="21"/>
        <v>175</v>
      </c>
      <c r="G196" s="2">
        <f t="shared" si="22"/>
        <v>25</v>
      </c>
      <c r="H196" s="7">
        <f t="shared" si="20"/>
        <v>2650</v>
      </c>
      <c r="I196" s="40"/>
      <c r="J196" s="36"/>
      <c r="K196" s="95" t="s">
        <v>722</v>
      </c>
      <c r="L196" s="13">
        <v>45321</v>
      </c>
    </row>
    <row r="197" spans="1:12" ht="21">
      <c r="A197" s="10" t="s">
        <v>723</v>
      </c>
      <c r="B197" s="9" t="s">
        <v>52</v>
      </c>
      <c r="C197" s="44" t="s">
        <v>125</v>
      </c>
      <c r="D197" s="63" t="s">
        <v>676</v>
      </c>
      <c r="E197" s="6">
        <v>2675</v>
      </c>
      <c r="F197" s="15">
        <f t="shared" si="21"/>
        <v>175</v>
      </c>
      <c r="G197" s="2">
        <f t="shared" si="22"/>
        <v>25</v>
      </c>
      <c r="H197" s="62">
        <f t="shared" si="20"/>
        <v>2650</v>
      </c>
      <c r="I197" s="40"/>
      <c r="J197" s="64"/>
      <c r="K197" s="67" t="s">
        <v>724</v>
      </c>
      <c r="L197" s="13">
        <v>45321</v>
      </c>
    </row>
    <row r="198" spans="1:12" ht="21">
      <c r="A198" s="10" t="s">
        <v>725</v>
      </c>
      <c r="B198" s="9" t="s">
        <v>52</v>
      </c>
      <c r="C198" s="44" t="s">
        <v>73</v>
      </c>
      <c r="D198" s="63" t="s">
        <v>676</v>
      </c>
      <c r="E198" s="6">
        <v>2675</v>
      </c>
      <c r="F198" s="15">
        <f t="shared" si="21"/>
        <v>175</v>
      </c>
      <c r="G198" s="2">
        <f t="shared" si="22"/>
        <v>25</v>
      </c>
      <c r="H198" s="7">
        <f t="shared" si="20"/>
        <v>2650</v>
      </c>
      <c r="I198" s="40"/>
      <c r="J198" s="34"/>
      <c r="K198" s="39" t="s">
        <v>726</v>
      </c>
      <c r="L198" s="13">
        <v>45321</v>
      </c>
    </row>
    <row r="199" spans="1:12" ht="21">
      <c r="A199" s="10" t="s">
        <v>727</v>
      </c>
      <c r="B199" s="9" t="s">
        <v>728</v>
      </c>
      <c r="C199" s="44" t="s">
        <v>172</v>
      </c>
      <c r="D199" s="63" t="s">
        <v>729</v>
      </c>
      <c r="E199" s="6">
        <v>339264</v>
      </c>
      <c r="F199" s="78"/>
      <c r="G199" s="79">
        <f t="shared" si="22"/>
        <v>3392.64</v>
      </c>
      <c r="H199" s="7">
        <f t="shared" si="20"/>
        <v>335871.36</v>
      </c>
      <c r="I199" s="40" t="s">
        <v>14</v>
      </c>
      <c r="J199" s="34" t="s">
        <v>162</v>
      </c>
      <c r="K199" s="67"/>
      <c r="L199" s="13">
        <v>45321</v>
      </c>
    </row>
    <row r="200" spans="1:12" ht="21">
      <c r="A200" s="10" t="s">
        <v>730</v>
      </c>
      <c r="B200" s="33" t="s">
        <v>57</v>
      </c>
      <c r="C200" s="4" t="s">
        <v>58</v>
      </c>
      <c r="D200" s="17" t="s">
        <v>731</v>
      </c>
      <c r="E200" s="6">
        <v>2880.44</v>
      </c>
      <c r="F200" s="78">
        <f aca="true" t="shared" si="23" ref="F200:F217">SUM(E200*7/107)</f>
        <v>188.44000000000003</v>
      </c>
      <c r="G200" s="79">
        <f t="shared" si="22"/>
        <v>26.92</v>
      </c>
      <c r="H200" s="80">
        <f t="shared" si="20"/>
        <v>2853.52</v>
      </c>
      <c r="I200" s="25" t="s">
        <v>14</v>
      </c>
      <c r="J200" s="34" t="s">
        <v>59</v>
      </c>
      <c r="K200" s="35" t="s">
        <v>732</v>
      </c>
      <c r="L200" s="13">
        <v>45329</v>
      </c>
    </row>
    <row r="201" spans="1:12" ht="21">
      <c r="A201" s="21" t="s">
        <v>733</v>
      </c>
      <c r="B201" s="76" t="s">
        <v>71</v>
      </c>
      <c r="C201" s="4" t="s">
        <v>734</v>
      </c>
      <c r="D201" s="5" t="s">
        <v>731</v>
      </c>
      <c r="E201" s="23">
        <v>5885</v>
      </c>
      <c r="F201" s="78">
        <f t="shared" si="23"/>
        <v>385</v>
      </c>
      <c r="G201" s="79">
        <f t="shared" si="22"/>
        <v>55</v>
      </c>
      <c r="H201" s="80">
        <f t="shared" si="20"/>
        <v>5830</v>
      </c>
      <c r="I201" s="25" t="s">
        <v>14</v>
      </c>
      <c r="J201" s="64" t="s">
        <v>72</v>
      </c>
      <c r="K201" s="35" t="s">
        <v>735</v>
      </c>
      <c r="L201" s="13">
        <v>45329</v>
      </c>
    </row>
    <row r="202" spans="1:12" ht="21">
      <c r="A202" s="21" t="s">
        <v>736</v>
      </c>
      <c r="B202" s="76" t="s">
        <v>71</v>
      </c>
      <c r="C202" s="44" t="s">
        <v>44</v>
      </c>
      <c r="D202" s="5" t="s">
        <v>731</v>
      </c>
      <c r="E202" s="82">
        <v>2996</v>
      </c>
      <c r="F202" s="78">
        <f t="shared" si="23"/>
        <v>196</v>
      </c>
      <c r="G202" s="79">
        <f t="shared" si="22"/>
        <v>28</v>
      </c>
      <c r="H202" s="7">
        <f t="shared" si="20"/>
        <v>2968</v>
      </c>
      <c r="I202" s="96">
        <f>SUM(H201:H203)</f>
        <v>14628</v>
      </c>
      <c r="J202" s="36"/>
      <c r="K202" s="35" t="s">
        <v>737</v>
      </c>
      <c r="L202" s="1"/>
    </row>
    <row r="203" spans="1:12" ht="21">
      <c r="A203" s="21" t="s">
        <v>738</v>
      </c>
      <c r="B203" s="76" t="s">
        <v>71</v>
      </c>
      <c r="C203" s="44" t="s">
        <v>734</v>
      </c>
      <c r="D203" s="5" t="s">
        <v>739</v>
      </c>
      <c r="E203" s="77">
        <v>5885</v>
      </c>
      <c r="F203" s="78">
        <f t="shared" si="23"/>
        <v>385</v>
      </c>
      <c r="G203" s="79">
        <f t="shared" si="22"/>
        <v>55</v>
      </c>
      <c r="H203" s="80">
        <f t="shared" si="20"/>
        <v>5830</v>
      </c>
      <c r="I203" s="40"/>
      <c r="J203" s="36"/>
      <c r="K203" s="35" t="s">
        <v>740</v>
      </c>
      <c r="L203" s="13">
        <v>45329</v>
      </c>
    </row>
    <row r="204" spans="1:12" ht="21">
      <c r="A204" s="18" t="s">
        <v>741</v>
      </c>
      <c r="B204" s="9" t="s">
        <v>102</v>
      </c>
      <c r="C204" s="4" t="s">
        <v>742</v>
      </c>
      <c r="D204" s="17" t="s">
        <v>743</v>
      </c>
      <c r="E204" s="6">
        <v>6000</v>
      </c>
      <c r="F204" s="78">
        <f t="shared" si="23"/>
        <v>392.5233644859813</v>
      </c>
      <c r="G204" s="79">
        <f t="shared" si="22"/>
        <v>56.07476635514019</v>
      </c>
      <c r="H204" s="7">
        <f t="shared" si="20"/>
        <v>5943.92523364486</v>
      </c>
      <c r="I204" s="40" t="s">
        <v>18</v>
      </c>
      <c r="J204" s="36" t="s">
        <v>103</v>
      </c>
      <c r="K204" s="35" t="s">
        <v>744</v>
      </c>
      <c r="L204" s="13">
        <v>45329</v>
      </c>
    </row>
    <row r="205" spans="1:12" ht="21">
      <c r="A205" s="10" t="s">
        <v>745</v>
      </c>
      <c r="B205" s="9" t="s">
        <v>48</v>
      </c>
      <c r="C205" s="44" t="s">
        <v>49</v>
      </c>
      <c r="D205" s="45" t="s">
        <v>746</v>
      </c>
      <c r="E205" s="6">
        <v>7000</v>
      </c>
      <c r="F205" s="78"/>
      <c r="G205" s="79"/>
      <c r="H205" s="7">
        <f t="shared" si="20"/>
        <v>7000</v>
      </c>
      <c r="I205" s="40" t="s">
        <v>16</v>
      </c>
      <c r="J205" s="34" t="s">
        <v>50</v>
      </c>
      <c r="K205" s="39"/>
      <c r="L205" s="13">
        <v>45329</v>
      </c>
    </row>
    <row r="206" spans="1:12" ht="21">
      <c r="A206" s="21" t="s">
        <v>747</v>
      </c>
      <c r="B206" s="9" t="s">
        <v>48</v>
      </c>
      <c r="C206" s="44" t="s">
        <v>79</v>
      </c>
      <c r="D206" s="45" t="s">
        <v>748</v>
      </c>
      <c r="E206" s="6">
        <v>5000</v>
      </c>
      <c r="F206" s="78"/>
      <c r="G206" s="79"/>
      <c r="H206" s="7">
        <f t="shared" si="20"/>
        <v>5000</v>
      </c>
      <c r="I206" s="40" t="s">
        <v>16</v>
      </c>
      <c r="J206" s="34" t="s">
        <v>23</v>
      </c>
      <c r="K206" s="84" t="s">
        <v>749</v>
      </c>
      <c r="L206" s="13">
        <v>45329</v>
      </c>
    </row>
    <row r="207" spans="1:12" ht="21">
      <c r="A207" s="10" t="s">
        <v>750</v>
      </c>
      <c r="B207" s="9" t="s">
        <v>751</v>
      </c>
      <c r="C207" s="44" t="s">
        <v>99</v>
      </c>
      <c r="D207" s="45" t="s">
        <v>752</v>
      </c>
      <c r="E207" s="6">
        <v>12590</v>
      </c>
      <c r="F207" s="78">
        <f t="shared" si="23"/>
        <v>823.6448598130842</v>
      </c>
      <c r="G207" s="79">
        <f aca="true" t="shared" si="24" ref="G207:G218">SUM(E207-F207)*1/100</f>
        <v>117.66355140186916</v>
      </c>
      <c r="H207" s="7">
        <f t="shared" si="20"/>
        <v>12472.336448598131</v>
      </c>
      <c r="I207" s="40" t="s">
        <v>18</v>
      </c>
      <c r="J207" s="34" t="s">
        <v>753</v>
      </c>
      <c r="K207" s="39" t="s">
        <v>754</v>
      </c>
      <c r="L207" s="13">
        <v>45329</v>
      </c>
    </row>
    <row r="208" spans="1:12" ht="21">
      <c r="A208" s="21" t="s">
        <v>755</v>
      </c>
      <c r="B208" s="9" t="s">
        <v>130</v>
      </c>
      <c r="C208" s="44" t="s">
        <v>125</v>
      </c>
      <c r="D208" s="45" t="s">
        <v>756</v>
      </c>
      <c r="E208" s="6">
        <v>77525</v>
      </c>
      <c r="F208" s="78">
        <f t="shared" si="23"/>
        <v>5071.728971962617</v>
      </c>
      <c r="G208" s="79">
        <f t="shared" si="24"/>
        <v>724.5327102803739</v>
      </c>
      <c r="H208" s="7">
        <f t="shared" si="20"/>
        <v>76800.46728971963</v>
      </c>
      <c r="I208" s="40" t="s">
        <v>15</v>
      </c>
      <c r="J208" s="34" t="s">
        <v>80</v>
      </c>
      <c r="K208" s="84" t="s">
        <v>757</v>
      </c>
      <c r="L208" s="13">
        <v>45329</v>
      </c>
    </row>
    <row r="209" spans="1:12" ht="21">
      <c r="A209" s="10" t="s">
        <v>758</v>
      </c>
      <c r="B209" s="33" t="s">
        <v>62</v>
      </c>
      <c r="C209" s="4" t="s">
        <v>73</v>
      </c>
      <c r="D209" s="45" t="s">
        <v>30</v>
      </c>
      <c r="E209" s="6">
        <v>39999.88</v>
      </c>
      <c r="F209" s="78">
        <f t="shared" si="23"/>
        <v>2616.814579439252</v>
      </c>
      <c r="G209" s="79">
        <f t="shared" si="24"/>
        <v>373.8306542056074</v>
      </c>
      <c r="H209" s="7">
        <f t="shared" si="20"/>
        <v>39626.04934579439</v>
      </c>
      <c r="I209" s="40" t="s">
        <v>14</v>
      </c>
      <c r="J209" s="36" t="s">
        <v>64</v>
      </c>
      <c r="K209" s="39" t="s">
        <v>759</v>
      </c>
      <c r="L209" s="13">
        <v>45329</v>
      </c>
    </row>
    <row r="210" spans="1:12" ht="21">
      <c r="A210" s="21" t="s">
        <v>760</v>
      </c>
      <c r="B210" s="9" t="s">
        <v>761</v>
      </c>
      <c r="C210" s="44" t="s">
        <v>762</v>
      </c>
      <c r="D210" s="45" t="s">
        <v>763</v>
      </c>
      <c r="E210" s="77">
        <v>62000</v>
      </c>
      <c r="F210" s="78">
        <f t="shared" si="23"/>
        <v>4056.07476635514</v>
      </c>
      <c r="G210" s="79">
        <f t="shared" si="24"/>
        <v>579.4392523364486</v>
      </c>
      <c r="H210" s="80">
        <f t="shared" si="20"/>
        <v>61420.56074766355</v>
      </c>
      <c r="I210" s="40" t="s">
        <v>16</v>
      </c>
      <c r="J210" s="36" t="s">
        <v>119</v>
      </c>
      <c r="K210" s="35" t="s">
        <v>606</v>
      </c>
      <c r="L210" s="13">
        <v>45330</v>
      </c>
    </row>
    <row r="211" spans="1:12" ht="21">
      <c r="A211" s="10" t="s">
        <v>764</v>
      </c>
      <c r="B211" s="9" t="s">
        <v>761</v>
      </c>
      <c r="C211" s="4" t="s">
        <v>51</v>
      </c>
      <c r="D211" s="45" t="s">
        <v>765</v>
      </c>
      <c r="E211" s="6">
        <v>396850</v>
      </c>
      <c r="F211" s="78">
        <f t="shared" si="23"/>
        <v>25962.149532710282</v>
      </c>
      <c r="G211" s="79">
        <f t="shared" si="24"/>
        <v>3708.878504672897</v>
      </c>
      <c r="H211" s="7">
        <f t="shared" si="20"/>
        <v>393141.1214953271</v>
      </c>
      <c r="I211" s="96">
        <f>SUM(H210:H212)</f>
        <v>821103.7383177569</v>
      </c>
      <c r="J211" s="36"/>
      <c r="K211" s="35" t="s">
        <v>766</v>
      </c>
      <c r="L211" s="13">
        <v>45330</v>
      </c>
    </row>
    <row r="212" spans="1:12" ht="21">
      <c r="A212" s="10" t="s">
        <v>767</v>
      </c>
      <c r="B212" s="9" t="s">
        <v>761</v>
      </c>
      <c r="C212" s="44" t="s">
        <v>125</v>
      </c>
      <c r="D212" s="63" t="s">
        <v>768</v>
      </c>
      <c r="E212" s="6">
        <v>370000</v>
      </c>
      <c r="F212" s="15">
        <f t="shared" si="23"/>
        <v>24205.607476635512</v>
      </c>
      <c r="G212" s="2">
        <f t="shared" si="24"/>
        <v>3457.943925233645</v>
      </c>
      <c r="H212" s="7">
        <f t="shared" si="20"/>
        <v>366542.0560747663</v>
      </c>
      <c r="I212" s="41"/>
      <c r="J212" s="34"/>
      <c r="K212" s="67" t="s">
        <v>769</v>
      </c>
      <c r="L212" s="13">
        <v>45330</v>
      </c>
    </row>
    <row r="213" spans="1:12" ht="21">
      <c r="A213" s="10" t="s">
        <v>736</v>
      </c>
      <c r="B213" s="9" t="s">
        <v>770</v>
      </c>
      <c r="C213" s="44" t="s">
        <v>60</v>
      </c>
      <c r="D213" s="63" t="s">
        <v>771</v>
      </c>
      <c r="E213" s="6">
        <v>25680</v>
      </c>
      <c r="F213" s="78">
        <f t="shared" si="23"/>
        <v>1680</v>
      </c>
      <c r="G213" s="79">
        <f t="shared" si="24"/>
        <v>240</v>
      </c>
      <c r="H213" s="7">
        <f t="shared" si="20"/>
        <v>25440</v>
      </c>
      <c r="I213" s="40" t="s">
        <v>14</v>
      </c>
      <c r="J213" s="34" t="s">
        <v>772</v>
      </c>
      <c r="K213" s="67" t="s">
        <v>773</v>
      </c>
      <c r="L213" s="13">
        <v>45329</v>
      </c>
    </row>
    <row r="214" spans="1:12" ht="21">
      <c r="A214" s="10" t="s">
        <v>774</v>
      </c>
      <c r="B214" s="9" t="s">
        <v>770</v>
      </c>
      <c r="C214" s="4" t="s">
        <v>60</v>
      </c>
      <c r="D214" s="5" t="s">
        <v>771</v>
      </c>
      <c r="E214" s="77">
        <v>10700</v>
      </c>
      <c r="F214" s="78">
        <f t="shared" si="23"/>
        <v>700</v>
      </c>
      <c r="G214" s="79">
        <f t="shared" si="24"/>
        <v>100</v>
      </c>
      <c r="H214" s="7">
        <f t="shared" si="20"/>
        <v>10600</v>
      </c>
      <c r="I214" s="41">
        <f>SUM(H213:H215)</f>
        <v>53000</v>
      </c>
      <c r="J214" s="64"/>
      <c r="K214" s="38" t="s">
        <v>775</v>
      </c>
      <c r="L214" s="13">
        <v>45329</v>
      </c>
    </row>
    <row r="215" spans="1:12" ht="21">
      <c r="A215" s="10" t="s">
        <v>776</v>
      </c>
      <c r="B215" s="9" t="s">
        <v>770</v>
      </c>
      <c r="C215" s="4" t="s">
        <v>60</v>
      </c>
      <c r="D215" s="5" t="s">
        <v>771</v>
      </c>
      <c r="E215" s="77">
        <v>17120</v>
      </c>
      <c r="F215" s="85">
        <f t="shared" si="23"/>
        <v>1120</v>
      </c>
      <c r="G215" s="86">
        <f t="shared" si="24"/>
        <v>160</v>
      </c>
      <c r="H215" s="7">
        <f t="shared" si="20"/>
        <v>16960</v>
      </c>
      <c r="I215" s="41"/>
      <c r="J215" s="83"/>
      <c r="K215" s="38" t="s">
        <v>777</v>
      </c>
      <c r="L215" s="13">
        <v>45329</v>
      </c>
    </row>
    <row r="216" spans="1:12" ht="21">
      <c r="A216" s="3" t="s">
        <v>778</v>
      </c>
      <c r="B216" s="9" t="s">
        <v>511</v>
      </c>
      <c r="C216" s="44" t="s">
        <v>125</v>
      </c>
      <c r="D216" s="63" t="s">
        <v>779</v>
      </c>
      <c r="E216" s="27">
        <v>74272</v>
      </c>
      <c r="F216" s="85">
        <f t="shared" si="23"/>
        <v>4858.915887850468</v>
      </c>
      <c r="G216" s="2">
        <f t="shared" si="24"/>
        <v>694.1308411214953</v>
      </c>
      <c r="H216" s="7">
        <f t="shared" si="20"/>
        <v>73577.8691588785</v>
      </c>
      <c r="I216" s="19" t="s">
        <v>14</v>
      </c>
      <c r="J216" s="36" t="s">
        <v>408</v>
      </c>
      <c r="K216" s="39" t="s">
        <v>780</v>
      </c>
      <c r="L216" s="13">
        <v>45329</v>
      </c>
    </row>
    <row r="217" spans="1:12" ht="21">
      <c r="A217" s="10" t="s">
        <v>781</v>
      </c>
      <c r="B217" s="9" t="s">
        <v>782</v>
      </c>
      <c r="C217" s="44" t="s">
        <v>125</v>
      </c>
      <c r="D217" s="63" t="s">
        <v>783</v>
      </c>
      <c r="E217" s="6">
        <v>31250</v>
      </c>
      <c r="F217" s="85">
        <f t="shared" si="23"/>
        <v>2044.392523364486</v>
      </c>
      <c r="G217" s="2">
        <f t="shared" si="24"/>
        <v>292.05607476635515</v>
      </c>
      <c r="H217" s="7">
        <f t="shared" si="20"/>
        <v>30957.943925233645</v>
      </c>
      <c r="I217" s="40" t="s">
        <v>18</v>
      </c>
      <c r="J217" s="34" t="s">
        <v>784</v>
      </c>
      <c r="K217" s="35"/>
      <c r="L217" s="13">
        <v>45329</v>
      </c>
    </row>
    <row r="218" spans="1:12" ht="21">
      <c r="A218" s="3" t="s">
        <v>785</v>
      </c>
      <c r="B218" s="9" t="s">
        <v>24</v>
      </c>
      <c r="C218" s="44" t="s">
        <v>202</v>
      </c>
      <c r="D218" s="63" t="s">
        <v>786</v>
      </c>
      <c r="E218" s="27">
        <v>57500</v>
      </c>
      <c r="F218" s="15"/>
      <c r="G218" s="2">
        <f t="shared" si="24"/>
        <v>575</v>
      </c>
      <c r="H218" s="7">
        <f t="shared" si="20"/>
        <v>56925</v>
      </c>
      <c r="I218" s="40" t="s">
        <v>18</v>
      </c>
      <c r="J218" s="34" t="s">
        <v>25</v>
      </c>
      <c r="K218" s="39" t="s">
        <v>787</v>
      </c>
      <c r="L218" s="13">
        <v>45329</v>
      </c>
    </row>
    <row r="219" spans="1:12" ht="21">
      <c r="A219" s="10" t="s">
        <v>788</v>
      </c>
      <c r="B219" s="9" t="s">
        <v>24</v>
      </c>
      <c r="C219" s="44" t="s">
        <v>789</v>
      </c>
      <c r="D219" s="63" t="s">
        <v>743</v>
      </c>
      <c r="E219" s="6">
        <v>9802</v>
      </c>
      <c r="F219" s="15"/>
      <c r="G219" s="2"/>
      <c r="H219" s="7">
        <f t="shared" si="20"/>
        <v>9802</v>
      </c>
      <c r="I219" s="40"/>
      <c r="J219" s="34"/>
      <c r="K219" s="35" t="s">
        <v>790</v>
      </c>
      <c r="L219" s="13">
        <v>45329</v>
      </c>
    </row>
    <row r="220" spans="1:12" ht="21">
      <c r="A220" s="10" t="s">
        <v>791</v>
      </c>
      <c r="B220" s="9" t="s">
        <v>24</v>
      </c>
      <c r="C220" s="44" t="s">
        <v>792</v>
      </c>
      <c r="D220" s="63" t="s">
        <v>793</v>
      </c>
      <c r="E220" s="6">
        <v>3900</v>
      </c>
      <c r="F220" s="15"/>
      <c r="G220" s="2"/>
      <c r="H220" s="7">
        <f t="shared" si="20"/>
        <v>3900</v>
      </c>
      <c r="I220" s="41">
        <f>SUM(H218:H222)</f>
        <v>94637</v>
      </c>
      <c r="J220" s="34"/>
      <c r="K220" s="38" t="s">
        <v>794</v>
      </c>
      <c r="L220" s="13">
        <v>45329</v>
      </c>
    </row>
    <row r="221" spans="1:12" ht="21">
      <c r="A221" s="3" t="s">
        <v>795</v>
      </c>
      <c r="B221" s="9" t="s">
        <v>24</v>
      </c>
      <c r="C221" s="44" t="s">
        <v>796</v>
      </c>
      <c r="D221" s="45" t="s">
        <v>797</v>
      </c>
      <c r="E221" s="27">
        <v>250</v>
      </c>
      <c r="F221" s="15"/>
      <c r="G221" s="2"/>
      <c r="H221" s="7">
        <f t="shared" si="20"/>
        <v>250</v>
      </c>
      <c r="I221" s="40"/>
      <c r="J221" s="36"/>
      <c r="K221" s="39" t="s">
        <v>798</v>
      </c>
      <c r="L221" s="13">
        <v>45329</v>
      </c>
    </row>
    <row r="222" spans="1:12" ht="21">
      <c r="A222" s="18" t="s">
        <v>799</v>
      </c>
      <c r="B222" s="9" t="s">
        <v>24</v>
      </c>
      <c r="C222" s="44" t="s">
        <v>800</v>
      </c>
      <c r="D222" s="45" t="s">
        <v>801</v>
      </c>
      <c r="E222" s="6">
        <v>24000</v>
      </c>
      <c r="F222" s="15"/>
      <c r="G222" s="2">
        <f aca="true" t="shared" si="25" ref="G222:G235">SUM(E222-F222)*1/100</f>
        <v>240</v>
      </c>
      <c r="H222" s="7">
        <f t="shared" si="20"/>
        <v>23760</v>
      </c>
      <c r="I222" s="40"/>
      <c r="J222" s="34"/>
      <c r="K222" s="35" t="s">
        <v>802</v>
      </c>
      <c r="L222" s="13">
        <v>45329</v>
      </c>
    </row>
    <row r="223" spans="1:12" ht="21">
      <c r="A223" s="10" t="s">
        <v>803</v>
      </c>
      <c r="B223" s="33" t="s">
        <v>804</v>
      </c>
      <c r="C223" s="4" t="s">
        <v>125</v>
      </c>
      <c r="D223" s="17" t="s">
        <v>30</v>
      </c>
      <c r="E223" s="6">
        <v>30512.12</v>
      </c>
      <c r="F223" s="78">
        <f>SUM(E223*7/107)</f>
        <v>1996.12</v>
      </c>
      <c r="G223" s="79">
        <f t="shared" si="25"/>
        <v>285.16</v>
      </c>
      <c r="H223" s="80">
        <f t="shared" si="20"/>
        <v>30226.96</v>
      </c>
      <c r="I223" s="19" t="s">
        <v>37</v>
      </c>
      <c r="J223" s="34" t="s">
        <v>42</v>
      </c>
      <c r="K223" s="35" t="s">
        <v>805</v>
      </c>
      <c r="L223" s="13">
        <v>45337</v>
      </c>
    </row>
    <row r="224" spans="1:12" ht="21">
      <c r="A224" s="21" t="s">
        <v>806</v>
      </c>
      <c r="B224" s="76" t="s">
        <v>770</v>
      </c>
      <c r="C224" s="4" t="s">
        <v>60</v>
      </c>
      <c r="D224" s="5" t="s">
        <v>807</v>
      </c>
      <c r="E224" s="23">
        <v>17120</v>
      </c>
      <c r="F224" s="78">
        <f>SUM(E224*7/107)</f>
        <v>1120</v>
      </c>
      <c r="G224" s="79">
        <f t="shared" si="25"/>
        <v>160</v>
      </c>
      <c r="H224" s="80">
        <f t="shared" si="20"/>
        <v>16960</v>
      </c>
      <c r="I224" s="19" t="s">
        <v>14</v>
      </c>
      <c r="J224" s="64" t="s">
        <v>772</v>
      </c>
      <c r="K224" s="35" t="s">
        <v>808</v>
      </c>
      <c r="L224" s="13">
        <v>45337</v>
      </c>
    </row>
    <row r="225" spans="1:12" ht="21">
      <c r="A225" s="21" t="s">
        <v>809</v>
      </c>
      <c r="B225" s="76" t="s">
        <v>810</v>
      </c>
      <c r="C225" s="44" t="s">
        <v>60</v>
      </c>
      <c r="D225" s="5" t="s">
        <v>811</v>
      </c>
      <c r="E225" s="82">
        <v>40000</v>
      </c>
      <c r="F225" s="78"/>
      <c r="G225" s="79">
        <f t="shared" si="25"/>
        <v>400</v>
      </c>
      <c r="H225" s="7">
        <f t="shared" si="20"/>
        <v>39600</v>
      </c>
      <c r="I225" s="40" t="s">
        <v>18</v>
      </c>
      <c r="J225" s="36" t="s">
        <v>812</v>
      </c>
      <c r="K225" s="35"/>
      <c r="L225" s="13">
        <v>45337</v>
      </c>
    </row>
    <row r="226" spans="1:12" ht="21">
      <c r="A226" s="21" t="s">
        <v>813</v>
      </c>
      <c r="B226" s="76" t="s">
        <v>173</v>
      </c>
      <c r="C226" s="44" t="s">
        <v>195</v>
      </c>
      <c r="D226" s="5" t="s">
        <v>814</v>
      </c>
      <c r="E226" s="77">
        <v>9760</v>
      </c>
      <c r="F226" s="78">
        <f aca="true" t="shared" si="26" ref="F226:F231">SUM(E226*7/107)</f>
        <v>638.5046728971963</v>
      </c>
      <c r="G226" s="79">
        <v>91.22</v>
      </c>
      <c r="H226" s="80">
        <f t="shared" si="20"/>
        <v>9668.78</v>
      </c>
      <c r="I226" s="40" t="s">
        <v>37</v>
      </c>
      <c r="J226" s="36" t="s">
        <v>174</v>
      </c>
      <c r="K226" s="35" t="s">
        <v>815</v>
      </c>
      <c r="L226" s="13">
        <v>45337</v>
      </c>
    </row>
    <row r="227" spans="1:12" ht="21">
      <c r="A227" s="18" t="s">
        <v>816</v>
      </c>
      <c r="B227" s="9" t="s">
        <v>817</v>
      </c>
      <c r="C227" s="4" t="s">
        <v>195</v>
      </c>
      <c r="D227" s="5" t="s">
        <v>814</v>
      </c>
      <c r="E227" s="6">
        <v>21314.4</v>
      </c>
      <c r="F227" s="78">
        <f t="shared" si="26"/>
        <v>1394.4</v>
      </c>
      <c r="G227" s="79">
        <f t="shared" si="25"/>
        <v>199.2</v>
      </c>
      <c r="H227" s="7">
        <f t="shared" si="20"/>
        <v>21115.2</v>
      </c>
      <c r="I227" s="40" t="s">
        <v>16</v>
      </c>
      <c r="J227" s="36" t="s">
        <v>818</v>
      </c>
      <c r="K227" s="35" t="s">
        <v>819</v>
      </c>
      <c r="L227" s="13">
        <v>45337</v>
      </c>
    </row>
    <row r="228" spans="1:12" ht="21">
      <c r="A228" s="10" t="s">
        <v>820</v>
      </c>
      <c r="B228" s="9" t="s">
        <v>821</v>
      </c>
      <c r="C228" s="44" t="s">
        <v>172</v>
      </c>
      <c r="D228" s="45" t="s">
        <v>822</v>
      </c>
      <c r="E228" s="6">
        <v>81488</v>
      </c>
      <c r="F228" s="78">
        <f t="shared" si="26"/>
        <v>5330.990654205608</v>
      </c>
      <c r="G228" s="79">
        <f t="shared" si="25"/>
        <v>761.5700934579439</v>
      </c>
      <c r="H228" s="7">
        <f t="shared" si="20"/>
        <v>80726.42990654205</v>
      </c>
      <c r="I228" s="40" t="s">
        <v>16</v>
      </c>
      <c r="J228" s="34" t="s">
        <v>823</v>
      </c>
      <c r="K228" s="39" t="s">
        <v>824</v>
      </c>
      <c r="L228" s="13">
        <v>45337</v>
      </c>
    </row>
    <row r="229" spans="1:12" ht="21">
      <c r="A229" s="21" t="s">
        <v>825</v>
      </c>
      <c r="B229" s="9" t="s">
        <v>342</v>
      </c>
      <c r="C229" s="44" t="s">
        <v>826</v>
      </c>
      <c r="D229" s="5" t="s">
        <v>814</v>
      </c>
      <c r="E229" s="6">
        <v>26430</v>
      </c>
      <c r="F229" s="78"/>
      <c r="G229" s="79">
        <f t="shared" si="25"/>
        <v>264.3</v>
      </c>
      <c r="H229" s="7">
        <f t="shared" si="20"/>
        <v>26165.7</v>
      </c>
      <c r="I229" s="40" t="s">
        <v>15</v>
      </c>
      <c r="J229" s="34" t="s">
        <v>171</v>
      </c>
      <c r="K229" s="84" t="s">
        <v>827</v>
      </c>
      <c r="L229" s="13">
        <v>45337</v>
      </c>
    </row>
    <row r="230" spans="1:12" ht="21">
      <c r="A230" s="10" t="s">
        <v>828</v>
      </c>
      <c r="B230" s="9" t="s">
        <v>359</v>
      </c>
      <c r="C230" s="44" t="s">
        <v>31</v>
      </c>
      <c r="D230" s="45" t="s">
        <v>829</v>
      </c>
      <c r="E230" s="6">
        <v>85500</v>
      </c>
      <c r="F230" s="78">
        <f t="shared" si="26"/>
        <v>5593.457943925234</v>
      </c>
      <c r="G230" s="79">
        <f t="shared" si="25"/>
        <v>799.0654205607477</v>
      </c>
      <c r="H230" s="7">
        <f t="shared" si="20"/>
        <v>84700.93457943926</v>
      </c>
      <c r="I230" s="40" t="s">
        <v>16</v>
      </c>
      <c r="J230" s="34" t="s">
        <v>129</v>
      </c>
      <c r="K230" s="39" t="s">
        <v>830</v>
      </c>
      <c r="L230" s="13">
        <v>45337</v>
      </c>
    </row>
    <row r="231" spans="1:12" ht="21">
      <c r="A231" s="21" t="s">
        <v>831</v>
      </c>
      <c r="B231" s="9" t="s">
        <v>832</v>
      </c>
      <c r="C231" s="44" t="s">
        <v>826</v>
      </c>
      <c r="D231" s="5" t="s">
        <v>814</v>
      </c>
      <c r="E231" s="6">
        <v>3745</v>
      </c>
      <c r="F231" s="78">
        <f t="shared" si="26"/>
        <v>245</v>
      </c>
      <c r="G231" s="79">
        <f t="shared" si="25"/>
        <v>35</v>
      </c>
      <c r="H231" s="7">
        <f t="shared" si="20"/>
        <v>3710</v>
      </c>
      <c r="I231" s="40" t="s">
        <v>14</v>
      </c>
      <c r="J231" s="34" t="s">
        <v>833</v>
      </c>
      <c r="K231" s="84"/>
      <c r="L231" s="13">
        <v>45337</v>
      </c>
    </row>
    <row r="232" spans="1:12" ht="21">
      <c r="A232" s="10" t="s">
        <v>834</v>
      </c>
      <c r="B232" s="33" t="s">
        <v>835</v>
      </c>
      <c r="C232" s="4" t="s">
        <v>836</v>
      </c>
      <c r="D232" s="45" t="s">
        <v>837</v>
      </c>
      <c r="E232" s="6">
        <v>24000</v>
      </c>
      <c r="F232" s="78"/>
      <c r="G232" s="79">
        <f t="shared" si="25"/>
        <v>240</v>
      </c>
      <c r="H232" s="7">
        <f t="shared" si="20"/>
        <v>23760</v>
      </c>
      <c r="I232" s="40" t="s">
        <v>18</v>
      </c>
      <c r="J232" s="36" t="s">
        <v>92</v>
      </c>
      <c r="K232" s="39"/>
      <c r="L232" s="13">
        <v>45337</v>
      </c>
    </row>
    <row r="233" spans="1:12" ht="21">
      <c r="A233" s="21" t="s">
        <v>838</v>
      </c>
      <c r="B233" s="9" t="s">
        <v>839</v>
      </c>
      <c r="C233" s="44" t="s">
        <v>840</v>
      </c>
      <c r="D233" s="45" t="s">
        <v>94</v>
      </c>
      <c r="E233" s="77">
        <v>3231.4</v>
      </c>
      <c r="F233" s="78">
        <f>SUM(E233*7/107)</f>
        <v>211.4</v>
      </c>
      <c r="G233" s="79">
        <f t="shared" si="25"/>
        <v>30.2</v>
      </c>
      <c r="H233" s="80">
        <f t="shared" si="20"/>
        <v>3201.2000000000003</v>
      </c>
      <c r="I233" s="40" t="s">
        <v>14</v>
      </c>
      <c r="J233" s="36" t="s">
        <v>841</v>
      </c>
      <c r="K233" s="35" t="s">
        <v>842</v>
      </c>
      <c r="L233" s="13">
        <v>41685</v>
      </c>
    </row>
    <row r="234" spans="1:12" ht="21">
      <c r="A234" s="10" t="s">
        <v>843</v>
      </c>
      <c r="B234" s="9" t="s">
        <v>342</v>
      </c>
      <c r="C234" s="4" t="s">
        <v>195</v>
      </c>
      <c r="D234" s="5" t="s">
        <v>814</v>
      </c>
      <c r="E234" s="6">
        <v>10894</v>
      </c>
      <c r="F234" s="78"/>
      <c r="G234" s="79">
        <f t="shared" si="25"/>
        <v>108.94</v>
      </c>
      <c r="H234" s="7">
        <f t="shared" si="20"/>
        <v>10785.06</v>
      </c>
      <c r="I234" s="40" t="s">
        <v>16</v>
      </c>
      <c r="J234" s="36" t="s">
        <v>171</v>
      </c>
      <c r="K234" s="35" t="s">
        <v>844</v>
      </c>
      <c r="L234" s="13">
        <v>41685</v>
      </c>
    </row>
    <row r="235" spans="1:12" ht="21">
      <c r="A235" s="10" t="s">
        <v>845</v>
      </c>
      <c r="B235" s="9" t="s">
        <v>342</v>
      </c>
      <c r="C235" s="4" t="s">
        <v>195</v>
      </c>
      <c r="D235" s="63" t="s">
        <v>846</v>
      </c>
      <c r="E235" s="6">
        <v>26235</v>
      </c>
      <c r="F235" s="15"/>
      <c r="G235" s="2">
        <f t="shared" si="25"/>
        <v>262.35</v>
      </c>
      <c r="H235" s="7">
        <f t="shared" si="20"/>
        <v>25972.65</v>
      </c>
      <c r="I235" s="41">
        <f>SUM(H234:H235)</f>
        <v>36757.71</v>
      </c>
      <c r="J235" s="34"/>
      <c r="K235" s="67" t="s">
        <v>847</v>
      </c>
      <c r="L235" s="13">
        <v>41685</v>
      </c>
    </row>
    <row r="236" spans="1:12" ht="21">
      <c r="A236" s="10" t="s">
        <v>848</v>
      </c>
      <c r="B236" s="9" t="s">
        <v>22</v>
      </c>
      <c r="C236" s="44" t="s">
        <v>58</v>
      </c>
      <c r="D236" s="63" t="s">
        <v>849</v>
      </c>
      <c r="E236" s="6">
        <v>2100</v>
      </c>
      <c r="F236" s="15"/>
      <c r="G236" s="2"/>
      <c r="H236" s="7">
        <f t="shared" si="20"/>
        <v>2100</v>
      </c>
      <c r="I236" s="40" t="s">
        <v>16</v>
      </c>
      <c r="J236" s="25" t="s">
        <v>23</v>
      </c>
      <c r="K236" s="38" t="s">
        <v>850</v>
      </c>
      <c r="L236" s="13">
        <v>41685</v>
      </c>
    </row>
    <row r="237" spans="1:12" ht="21">
      <c r="A237" s="21" t="s">
        <v>851</v>
      </c>
      <c r="B237" s="9" t="s">
        <v>24</v>
      </c>
      <c r="C237" s="44" t="s">
        <v>852</v>
      </c>
      <c r="D237" s="63" t="s">
        <v>43</v>
      </c>
      <c r="E237" s="6">
        <v>952</v>
      </c>
      <c r="F237" s="78"/>
      <c r="G237" s="79"/>
      <c r="H237" s="7">
        <f t="shared" si="20"/>
        <v>952</v>
      </c>
      <c r="I237" s="40" t="s">
        <v>18</v>
      </c>
      <c r="J237" s="36" t="s">
        <v>25</v>
      </c>
      <c r="K237" s="84" t="s">
        <v>853</v>
      </c>
      <c r="L237" s="13">
        <v>41685</v>
      </c>
    </row>
    <row r="238" spans="1:12" ht="21">
      <c r="A238" s="10" t="s">
        <v>854</v>
      </c>
      <c r="B238" s="9" t="s">
        <v>117</v>
      </c>
      <c r="C238" s="44" t="s">
        <v>855</v>
      </c>
      <c r="D238" s="63" t="s">
        <v>676</v>
      </c>
      <c r="E238" s="6">
        <v>3000</v>
      </c>
      <c r="F238" s="15">
        <f>SUM(E238*7/107)</f>
        <v>196.26168224299064</v>
      </c>
      <c r="G238" s="2">
        <f>SUM(E238-F238)*1/100</f>
        <v>28.037383177570096</v>
      </c>
      <c r="H238" s="7">
        <f t="shared" si="20"/>
        <v>2971.96261682243</v>
      </c>
      <c r="I238" s="40" t="s">
        <v>14</v>
      </c>
      <c r="J238" s="36" t="s">
        <v>53</v>
      </c>
      <c r="K238" s="95" t="s">
        <v>856</v>
      </c>
      <c r="L238" s="13">
        <v>41685</v>
      </c>
    </row>
    <row r="239" spans="1:12" ht="21">
      <c r="A239" s="10" t="s">
        <v>857</v>
      </c>
      <c r="B239" s="9" t="s">
        <v>117</v>
      </c>
      <c r="C239" s="44" t="s">
        <v>855</v>
      </c>
      <c r="D239" s="63" t="s">
        <v>499</v>
      </c>
      <c r="E239" s="6">
        <v>3000</v>
      </c>
      <c r="F239" s="15">
        <f>SUM(E239*7/107)</f>
        <v>196.26168224299064</v>
      </c>
      <c r="G239" s="2">
        <f>SUM(E239-F239)*1/100</f>
        <v>28.037383177570096</v>
      </c>
      <c r="H239" s="62">
        <f t="shared" si="20"/>
        <v>2971.96261682243</v>
      </c>
      <c r="I239" s="41">
        <f>SUM(H238:H239)</f>
        <v>5943.92523364486</v>
      </c>
      <c r="J239" s="64"/>
      <c r="K239" s="67" t="s">
        <v>858</v>
      </c>
      <c r="L239" s="13">
        <v>41685</v>
      </c>
    </row>
    <row r="240" spans="1:12" ht="21">
      <c r="A240" s="10" t="s">
        <v>859</v>
      </c>
      <c r="B240" s="9" t="s">
        <v>860</v>
      </c>
      <c r="C240" s="44" t="s">
        <v>44</v>
      </c>
      <c r="D240" s="63" t="s">
        <v>861</v>
      </c>
      <c r="E240" s="6">
        <v>2510</v>
      </c>
      <c r="F240" s="78"/>
      <c r="G240" s="79"/>
      <c r="H240" s="7">
        <f t="shared" si="20"/>
        <v>2510</v>
      </c>
      <c r="I240" s="40" t="s">
        <v>17</v>
      </c>
      <c r="J240" s="34" t="s">
        <v>39</v>
      </c>
      <c r="K240" s="67"/>
      <c r="L240" s="13">
        <v>45335</v>
      </c>
    </row>
    <row r="241" spans="1:12" ht="21">
      <c r="A241" s="10" t="s">
        <v>862</v>
      </c>
      <c r="B241" s="9" t="s">
        <v>33</v>
      </c>
      <c r="C241" s="4" t="s">
        <v>60</v>
      </c>
      <c r="D241" s="5" t="s">
        <v>863</v>
      </c>
      <c r="E241" s="77">
        <v>11892</v>
      </c>
      <c r="F241" s="78"/>
      <c r="G241" s="79">
        <f>SUM(E241-F241)*1/100</f>
        <v>118.92</v>
      </c>
      <c r="H241" s="7">
        <f t="shared" si="20"/>
        <v>11773.08</v>
      </c>
      <c r="I241" s="40" t="s">
        <v>17</v>
      </c>
      <c r="J241" s="64" t="s">
        <v>34</v>
      </c>
      <c r="K241" s="38" t="s">
        <v>864</v>
      </c>
      <c r="L241" s="13">
        <v>45335</v>
      </c>
    </row>
    <row r="242" spans="1:12" ht="21">
      <c r="A242" s="10" t="s">
        <v>865</v>
      </c>
      <c r="B242" s="9" t="s">
        <v>33</v>
      </c>
      <c r="C242" s="4" t="s">
        <v>60</v>
      </c>
      <c r="D242" s="5" t="s">
        <v>863</v>
      </c>
      <c r="E242" s="77">
        <v>1500</v>
      </c>
      <c r="F242" s="85"/>
      <c r="G242" s="86"/>
      <c r="H242" s="7">
        <f t="shared" si="20"/>
        <v>1500</v>
      </c>
      <c r="I242" s="40" t="s">
        <v>17</v>
      </c>
      <c r="J242" s="64" t="s">
        <v>34</v>
      </c>
      <c r="K242" s="38" t="s">
        <v>866</v>
      </c>
      <c r="L242" s="13">
        <v>45335</v>
      </c>
    </row>
    <row r="243" spans="1:12" ht="21">
      <c r="A243" s="3" t="s">
        <v>867</v>
      </c>
      <c r="B243" s="9" t="s">
        <v>868</v>
      </c>
      <c r="C243" s="44" t="s">
        <v>172</v>
      </c>
      <c r="D243" s="63" t="s">
        <v>869</v>
      </c>
      <c r="E243" s="27">
        <v>74755</v>
      </c>
      <c r="F243" s="85"/>
      <c r="G243" s="2"/>
      <c r="H243" s="7">
        <f t="shared" si="20"/>
        <v>74755</v>
      </c>
      <c r="I243" s="40" t="s">
        <v>17</v>
      </c>
      <c r="J243" s="36" t="s">
        <v>36</v>
      </c>
      <c r="K243" s="39" t="s">
        <v>870</v>
      </c>
      <c r="L243" s="13">
        <v>45335</v>
      </c>
    </row>
    <row r="244" spans="1:12" ht="21">
      <c r="A244" s="10" t="s">
        <v>871</v>
      </c>
      <c r="B244" s="9" t="s">
        <v>868</v>
      </c>
      <c r="C244" s="44" t="s">
        <v>872</v>
      </c>
      <c r="D244" s="63" t="s">
        <v>873</v>
      </c>
      <c r="E244" s="6">
        <v>2925</v>
      </c>
      <c r="F244" s="85"/>
      <c r="G244" s="2"/>
      <c r="H244" s="7">
        <f t="shared" si="20"/>
        <v>2925</v>
      </c>
      <c r="I244" s="40" t="s">
        <v>17</v>
      </c>
      <c r="J244" s="36" t="s">
        <v>36</v>
      </c>
      <c r="K244" s="35" t="s">
        <v>874</v>
      </c>
      <c r="L244" s="13">
        <v>45335</v>
      </c>
    </row>
    <row r="245" spans="1:12" ht="21">
      <c r="A245" s="3" t="s">
        <v>875</v>
      </c>
      <c r="B245" s="9" t="s">
        <v>868</v>
      </c>
      <c r="C245" s="44" t="s">
        <v>195</v>
      </c>
      <c r="D245" s="63" t="s">
        <v>876</v>
      </c>
      <c r="E245" s="27">
        <v>3000</v>
      </c>
      <c r="F245" s="15"/>
      <c r="G245" s="2"/>
      <c r="H245" s="7">
        <f aca="true" t="shared" si="27" ref="H245:H259">SUM(E245-G245)</f>
        <v>3000</v>
      </c>
      <c r="I245" s="40" t="s">
        <v>17</v>
      </c>
      <c r="J245" s="36" t="s">
        <v>36</v>
      </c>
      <c r="K245" s="39" t="s">
        <v>877</v>
      </c>
      <c r="L245" s="13">
        <v>45335</v>
      </c>
    </row>
    <row r="246" spans="1:12" ht="21">
      <c r="A246" s="10" t="s">
        <v>878</v>
      </c>
      <c r="B246" s="9" t="s">
        <v>868</v>
      </c>
      <c r="C246" s="44" t="s">
        <v>452</v>
      </c>
      <c r="D246" s="63" t="s">
        <v>879</v>
      </c>
      <c r="E246" s="6">
        <v>8085</v>
      </c>
      <c r="F246" s="15"/>
      <c r="G246" s="2"/>
      <c r="H246" s="7">
        <f t="shared" si="27"/>
        <v>8085</v>
      </c>
      <c r="I246" s="40" t="s">
        <v>17</v>
      </c>
      <c r="J246" s="36" t="s">
        <v>36</v>
      </c>
      <c r="K246" s="35" t="s">
        <v>880</v>
      </c>
      <c r="L246" s="13">
        <v>45335</v>
      </c>
    </row>
    <row r="247" spans="1:12" ht="21">
      <c r="A247" s="10" t="s">
        <v>881</v>
      </c>
      <c r="B247" s="9" t="s">
        <v>868</v>
      </c>
      <c r="C247" s="44" t="s">
        <v>882</v>
      </c>
      <c r="D247" s="63" t="s">
        <v>883</v>
      </c>
      <c r="E247" s="6">
        <v>13289</v>
      </c>
      <c r="F247" s="15"/>
      <c r="G247" s="2"/>
      <c r="H247" s="7">
        <f t="shared" si="27"/>
        <v>13289</v>
      </c>
      <c r="I247" s="40" t="s">
        <v>17</v>
      </c>
      <c r="J247" s="36" t="s">
        <v>36</v>
      </c>
      <c r="K247" s="38" t="s">
        <v>884</v>
      </c>
      <c r="L247" s="13">
        <v>45335</v>
      </c>
    </row>
    <row r="248" spans="1:12" ht="21">
      <c r="A248" s="3" t="s">
        <v>885</v>
      </c>
      <c r="B248" s="9" t="s">
        <v>868</v>
      </c>
      <c r="C248" s="44" t="s">
        <v>796</v>
      </c>
      <c r="D248" s="45" t="s">
        <v>886</v>
      </c>
      <c r="E248" s="27">
        <v>1000</v>
      </c>
      <c r="F248" s="15"/>
      <c r="G248" s="2"/>
      <c r="H248" s="7">
        <f t="shared" si="27"/>
        <v>1000</v>
      </c>
      <c r="I248" s="40" t="s">
        <v>17</v>
      </c>
      <c r="J248" s="36" t="s">
        <v>36</v>
      </c>
      <c r="K248" s="39" t="s">
        <v>887</v>
      </c>
      <c r="L248" s="13">
        <v>45335</v>
      </c>
    </row>
    <row r="249" spans="1:12" ht="21">
      <c r="A249" s="18" t="s">
        <v>888</v>
      </c>
      <c r="B249" s="9" t="s">
        <v>868</v>
      </c>
      <c r="C249" s="44" t="s">
        <v>889</v>
      </c>
      <c r="D249" s="45" t="s">
        <v>890</v>
      </c>
      <c r="E249" s="6">
        <v>3440</v>
      </c>
      <c r="F249" s="15"/>
      <c r="G249" s="2"/>
      <c r="H249" s="7">
        <f t="shared" si="27"/>
        <v>3440</v>
      </c>
      <c r="I249" s="40" t="s">
        <v>17</v>
      </c>
      <c r="J249" s="36" t="s">
        <v>36</v>
      </c>
      <c r="K249" s="35" t="s">
        <v>891</v>
      </c>
      <c r="L249" s="13">
        <v>45335</v>
      </c>
    </row>
    <row r="250" spans="1:12" ht="21">
      <c r="A250" s="10" t="s">
        <v>892</v>
      </c>
      <c r="B250" s="33" t="s">
        <v>893</v>
      </c>
      <c r="C250" s="4" t="s">
        <v>172</v>
      </c>
      <c r="D250" s="17" t="s">
        <v>894</v>
      </c>
      <c r="E250" s="6">
        <v>81540</v>
      </c>
      <c r="F250" s="78"/>
      <c r="G250" s="79">
        <f>SUM(E250-F250)*1/100</f>
        <v>815.4</v>
      </c>
      <c r="H250" s="80">
        <f t="shared" si="27"/>
        <v>80724.6</v>
      </c>
      <c r="I250" s="19" t="s">
        <v>18</v>
      </c>
      <c r="J250" s="34" t="s">
        <v>895</v>
      </c>
      <c r="K250" s="35" t="s">
        <v>766</v>
      </c>
      <c r="L250" s="13">
        <v>45342</v>
      </c>
    </row>
    <row r="251" spans="1:12" ht="21">
      <c r="A251" s="21" t="s">
        <v>896</v>
      </c>
      <c r="B251" s="76" t="s">
        <v>770</v>
      </c>
      <c r="C251" s="4" t="s">
        <v>60</v>
      </c>
      <c r="D251" s="5" t="s">
        <v>897</v>
      </c>
      <c r="E251" s="23">
        <v>28890</v>
      </c>
      <c r="F251" s="78">
        <f>SUM(E251*7/107)</f>
        <v>1890</v>
      </c>
      <c r="G251" s="79">
        <f>SUM(E251-F251)*1/100</f>
        <v>270</v>
      </c>
      <c r="H251" s="80">
        <f t="shared" si="27"/>
        <v>28620</v>
      </c>
      <c r="I251" s="19" t="s">
        <v>14</v>
      </c>
      <c r="J251" s="64" t="s">
        <v>772</v>
      </c>
      <c r="K251" s="35" t="s">
        <v>898</v>
      </c>
      <c r="L251" s="13">
        <v>45342</v>
      </c>
    </row>
    <row r="252" spans="1:12" ht="21">
      <c r="A252" s="21" t="s">
        <v>899</v>
      </c>
      <c r="B252" s="76" t="s">
        <v>900</v>
      </c>
      <c r="C252" s="44" t="s">
        <v>901</v>
      </c>
      <c r="D252" s="5" t="s">
        <v>902</v>
      </c>
      <c r="E252" s="82">
        <v>5950</v>
      </c>
      <c r="F252" s="78"/>
      <c r="G252" s="79"/>
      <c r="H252" s="7">
        <f t="shared" si="27"/>
        <v>5950</v>
      </c>
      <c r="I252" s="40" t="s">
        <v>16</v>
      </c>
      <c r="J252" s="36" t="s">
        <v>903</v>
      </c>
      <c r="K252" s="35"/>
      <c r="L252" s="13">
        <v>45342</v>
      </c>
    </row>
    <row r="253" spans="1:12" ht="21">
      <c r="A253" s="21" t="s">
        <v>904</v>
      </c>
      <c r="B253" s="76" t="s">
        <v>71</v>
      </c>
      <c r="C253" s="44" t="s">
        <v>172</v>
      </c>
      <c r="D253" s="5" t="s">
        <v>905</v>
      </c>
      <c r="E253" s="77">
        <v>5500</v>
      </c>
      <c r="F253" s="78">
        <f aca="true" t="shared" si="28" ref="F253:F260">SUM(E253*7/107)</f>
        <v>359.8130841121495</v>
      </c>
      <c r="G253" s="79">
        <f>SUM(E253-F253)*1/100</f>
        <v>51.401869158878505</v>
      </c>
      <c r="H253" s="7">
        <f t="shared" si="27"/>
        <v>5448.598130841122</v>
      </c>
      <c r="I253" s="40" t="s">
        <v>14</v>
      </c>
      <c r="J253" s="36" t="s">
        <v>72</v>
      </c>
      <c r="K253" s="35" t="s">
        <v>906</v>
      </c>
      <c r="L253" s="13">
        <v>45342</v>
      </c>
    </row>
    <row r="254" spans="1:12" ht="21">
      <c r="A254" s="18" t="s">
        <v>907</v>
      </c>
      <c r="B254" s="9" t="s">
        <v>908</v>
      </c>
      <c r="C254" s="4" t="s">
        <v>104</v>
      </c>
      <c r="D254" s="5" t="s">
        <v>909</v>
      </c>
      <c r="E254" s="6">
        <v>95551</v>
      </c>
      <c r="F254" s="78">
        <f t="shared" si="28"/>
        <v>6251</v>
      </c>
      <c r="G254" s="79">
        <f aca="true" t="shared" si="29" ref="G254:G259">SUM(E254-F254)*1/100</f>
        <v>893</v>
      </c>
      <c r="H254" s="7">
        <f t="shared" si="27"/>
        <v>94658</v>
      </c>
      <c r="I254" s="40" t="s">
        <v>16</v>
      </c>
      <c r="J254" s="36" t="s">
        <v>910</v>
      </c>
      <c r="K254" s="35" t="s">
        <v>911</v>
      </c>
      <c r="L254" s="13">
        <v>45342</v>
      </c>
    </row>
    <row r="255" spans="1:12" ht="21">
      <c r="A255" s="10" t="s">
        <v>912</v>
      </c>
      <c r="B255" s="9" t="s">
        <v>913</v>
      </c>
      <c r="C255" s="44" t="s">
        <v>914</v>
      </c>
      <c r="D255" s="45" t="s">
        <v>915</v>
      </c>
      <c r="E255" s="6">
        <v>6300</v>
      </c>
      <c r="F255" s="78">
        <f t="shared" si="28"/>
        <v>412.14953271028037</v>
      </c>
      <c r="G255" s="79">
        <f t="shared" si="29"/>
        <v>58.8785046728972</v>
      </c>
      <c r="H255" s="7">
        <f t="shared" si="27"/>
        <v>6241.121495327103</v>
      </c>
      <c r="I255" s="40" t="s">
        <v>18</v>
      </c>
      <c r="J255" s="34" t="s">
        <v>103</v>
      </c>
      <c r="K255" s="39" t="s">
        <v>916</v>
      </c>
      <c r="L255" s="13">
        <v>45342</v>
      </c>
    </row>
    <row r="256" spans="1:12" ht="21">
      <c r="A256" s="21" t="s">
        <v>917</v>
      </c>
      <c r="B256" s="9" t="s">
        <v>918</v>
      </c>
      <c r="C256" s="44" t="s">
        <v>919</v>
      </c>
      <c r="D256" s="5" t="s">
        <v>743</v>
      </c>
      <c r="E256" s="6">
        <v>43942</v>
      </c>
      <c r="F256" s="78">
        <f t="shared" si="28"/>
        <v>2874.7102803738317</v>
      </c>
      <c r="G256" s="79">
        <f t="shared" si="29"/>
        <v>410.6728971962617</v>
      </c>
      <c r="H256" s="7">
        <f t="shared" si="27"/>
        <v>43531.32710280374</v>
      </c>
      <c r="I256" s="40" t="s">
        <v>14</v>
      </c>
      <c r="J256" s="34" t="s">
        <v>920</v>
      </c>
      <c r="K256" s="84" t="s">
        <v>921</v>
      </c>
      <c r="L256" s="13">
        <v>45342</v>
      </c>
    </row>
    <row r="257" spans="1:12" ht="21">
      <c r="A257" s="10" t="s">
        <v>922</v>
      </c>
      <c r="B257" s="9" t="s">
        <v>295</v>
      </c>
      <c r="C257" s="44" t="s">
        <v>45</v>
      </c>
      <c r="D257" s="45" t="s">
        <v>923</v>
      </c>
      <c r="E257" s="6">
        <v>36915</v>
      </c>
      <c r="F257" s="78">
        <f t="shared" si="28"/>
        <v>2415</v>
      </c>
      <c r="G257" s="79">
        <f t="shared" si="29"/>
        <v>345</v>
      </c>
      <c r="H257" s="7">
        <f t="shared" si="27"/>
        <v>36570</v>
      </c>
      <c r="I257" s="40" t="s">
        <v>18</v>
      </c>
      <c r="J257" s="34" t="s">
        <v>297</v>
      </c>
      <c r="K257" s="39" t="s">
        <v>924</v>
      </c>
      <c r="L257" s="13">
        <v>45342</v>
      </c>
    </row>
    <row r="258" spans="1:12" ht="21">
      <c r="A258" s="21" t="s">
        <v>925</v>
      </c>
      <c r="B258" s="9" t="s">
        <v>67</v>
      </c>
      <c r="C258" s="44" t="s">
        <v>45</v>
      </c>
      <c r="D258" s="5" t="s">
        <v>926</v>
      </c>
      <c r="E258" s="6">
        <v>38841</v>
      </c>
      <c r="F258" s="78">
        <f t="shared" si="28"/>
        <v>2541</v>
      </c>
      <c r="G258" s="79">
        <f t="shared" si="29"/>
        <v>363</v>
      </c>
      <c r="H258" s="7">
        <f t="shared" si="27"/>
        <v>38478</v>
      </c>
      <c r="I258" s="40" t="s">
        <v>14</v>
      </c>
      <c r="J258" s="34" t="s">
        <v>68</v>
      </c>
      <c r="K258" s="84" t="s">
        <v>927</v>
      </c>
      <c r="L258" s="13">
        <v>45342</v>
      </c>
    </row>
    <row r="259" spans="1:12" ht="21">
      <c r="A259" s="10" t="s">
        <v>928</v>
      </c>
      <c r="B259" s="33" t="s">
        <v>54</v>
      </c>
      <c r="C259" s="4" t="s">
        <v>74</v>
      </c>
      <c r="D259" s="45" t="s">
        <v>929</v>
      </c>
      <c r="E259" s="6">
        <v>36337.2</v>
      </c>
      <c r="F259" s="78">
        <f t="shared" si="28"/>
        <v>2377.2</v>
      </c>
      <c r="G259" s="79">
        <f t="shared" si="29"/>
        <v>339.6</v>
      </c>
      <c r="H259" s="7">
        <f t="shared" si="27"/>
        <v>35997.6</v>
      </c>
      <c r="I259" s="40" t="s">
        <v>18</v>
      </c>
      <c r="J259" s="36" t="s">
        <v>55</v>
      </c>
      <c r="K259" s="39" t="s">
        <v>930</v>
      </c>
      <c r="L259" s="13">
        <v>45342</v>
      </c>
    </row>
    <row r="260" spans="1:12" ht="21">
      <c r="A260" s="21" t="s">
        <v>931</v>
      </c>
      <c r="B260" s="9" t="s">
        <v>133</v>
      </c>
      <c r="C260" s="44" t="s">
        <v>125</v>
      </c>
      <c r="D260" s="45" t="s">
        <v>932</v>
      </c>
      <c r="E260" s="77">
        <v>1176666</v>
      </c>
      <c r="F260" s="78">
        <f t="shared" si="28"/>
        <v>76978.14953271027</v>
      </c>
      <c r="G260" s="79">
        <f>SUM(E260-F260)*1/100</f>
        <v>10996.878504672897</v>
      </c>
      <c r="H260" s="80">
        <f>SUM(E260-G260)-8760</f>
        <v>1156909.1214953272</v>
      </c>
      <c r="I260" s="40" t="s">
        <v>15</v>
      </c>
      <c r="J260" s="36" t="s">
        <v>35</v>
      </c>
      <c r="K260" s="35" t="s">
        <v>933</v>
      </c>
      <c r="L260" s="13">
        <v>45343</v>
      </c>
    </row>
    <row r="261" spans="1:12" ht="21">
      <c r="A261" s="10"/>
      <c r="B261" s="76" t="s">
        <v>26</v>
      </c>
      <c r="C261" s="4" t="s">
        <v>125</v>
      </c>
      <c r="D261" s="9" t="s">
        <v>331</v>
      </c>
      <c r="E261" s="6"/>
      <c r="F261" s="78"/>
      <c r="G261" s="79">
        <f>SUM(E261-F261)*1/100</f>
        <v>0</v>
      </c>
      <c r="H261" s="7">
        <v>8760</v>
      </c>
      <c r="I261" s="40" t="s">
        <v>17</v>
      </c>
      <c r="J261" s="64" t="s">
        <v>28</v>
      </c>
      <c r="K261" s="35"/>
      <c r="L261" s="13">
        <v>45343</v>
      </c>
    </row>
    <row r="262" spans="1:12" ht="21">
      <c r="A262" s="10" t="s">
        <v>934</v>
      </c>
      <c r="B262" s="9" t="s">
        <v>935</v>
      </c>
      <c r="C262" s="4" t="s">
        <v>125</v>
      </c>
      <c r="D262" s="45" t="s">
        <v>936</v>
      </c>
      <c r="E262" s="6">
        <v>803249</v>
      </c>
      <c r="F262" s="78">
        <f>SUM(E262*7/107)</f>
        <v>52549</v>
      </c>
      <c r="G262" s="2">
        <f>SUM(E262-F262)*1/100</f>
        <v>7507</v>
      </c>
      <c r="H262" s="7">
        <f>SUM(E262-G262)-1850</f>
        <v>793892</v>
      </c>
      <c r="I262" s="40" t="s">
        <v>15</v>
      </c>
      <c r="J262" s="34" t="s">
        <v>330</v>
      </c>
      <c r="K262" s="67" t="s">
        <v>937</v>
      </c>
      <c r="L262" s="13">
        <v>45343</v>
      </c>
    </row>
    <row r="263" spans="1:12" ht="21">
      <c r="A263" s="10"/>
      <c r="B263" s="76" t="s">
        <v>26</v>
      </c>
      <c r="C263" s="4" t="s">
        <v>125</v>
      </c>
      <c r="D263" s="9" t="s">
        <v>331</v>
      </c>
      <c r="E263" s="6"/>
      <c r="F263" s="15"/>
      <c r="G263" s="2"/>
      <c r="H263" s="7">
        <v>1850</v>
      </c>
      <c r="I263" s="40" t="s">
        <v>17</v>
      </c>
      <c r="J263" s="64" t="s">
        <v>28</v>
      </c>
      <c r="K263" s="38"/>
      <c r="L263" s="13">
        <v>45343</v>
      </c>
    </row>
    <row r="264" spans="1:12" ht="21">
      <c r="A264" s="10" t="s">
        <v>938</v>
      </c>
      <c r="B264" s="33" t="s">
        <v>939</v>
      </c>
      <c r="C264" s="4" t="s">
        <v>125</v>
      </c>
      <c r="D264" s="17" t="s">
        <v>940</v>
      </c>
      <c r="E264" s="6">
        <v>74166</v>
      </c>
      <c r="F264" s="78">
        <f aca="true" t="shared" si="30" ref="F264:F271">SUM(E264*7/107)</f>
        <v>4851.981308411215</v>
      </c>
      <c r="G264" s="79">
        <f>SUM(E264-F264)*1/100</f>
        <v>693.1401869158879</v>
      </c>
      <c r="H264" s="80">
        <f aca="true" t="shared" si="31" ref="H264:H273">SUM(E264-G264)</f>
        <v>73472.85981308411</v>
      </c>
      <c r="I264" s="19" t="s">
        <v>16</v>
      </c>
      <c r="J264" s="34" t="s">
        <v>418</v>
      </c>
      <c r="K264" s="35" t="s">
        <v>941</v>
      </c>
      <c r="L264" s="13">
        <v>45349</v>
      </c>
    </row>
    <row r="265" spans="1:12" ht="21">
      <c r="A265" s="21" t="s">
        <v>942</v>
      </c>
      <c r="B265" s="76" t="s">
        <v>943</v>
      </c>
      <c r="C265" s="4" t="s">
        <v>944</v>
      </c>
      <c r="D265" s="5" t="s">
        <v>945</v>
      </c>
      <c r="E265" s="23">
        <v>78186</v>
      </c>
      <c r="F265" s="78">
        <f t="shared" si="30"/>
        <v>5114.971962616823</v>
      </c>
      <c r="G265" s="79">
        <f>SUM(E265-F265)*1/100</f>
        <v>730.7102803738318</v>
      </c>
      <c r="H265" s="80">
        <f t="shared" si="31"/>
        <v>77455.28971962616</v>
      </c>
      <c r="I265" s="19" t="s">
        <v>18</v>
      </c>
      <c r="J265" s="64" t="s">
        <v>946</v>
      </c>
      <c r="K265" s="35" t="s">
        <v>947</v>
      </c>
      <c r="L265" s="13">
        <v>45349</v>
      </c>
    </row>
    <row r="266" spans="1:12" ht="21">
      <c r="A266" s="21" t="s">
        <v>948</v>
      </c>
      <c r="B266" s="76" t="s">
        <v>949</v>
      </c>
      <c r="C266" s="44" t="s">
        <v>125</v>
      </c>
      <c r="D266" s="5" t="s">
        <v>950</v>
      </c>
      <c r="E266" s="82">
        <v>48685</v>
      </c>
      <c r="F266" s="78">
        <f t="shared" si="30"/>
        <v>3185</v>
      </c>
      <c r="G266" s="79">
        <f>SUM(E266-F266)*1/100</f>
        <v>455</v>
      </c>
      <c r="H266" s="7">
        <f t="shared" si="31"/>
        <v>48230</v>
      </c>
      <c r="I266" s="40" t="s">
        <v>14</v>
      </c>
      <c r="J266" s="36" t="s">
        <v>951</v>
      </c>
      <c r="K266" s="35" t="s">
        <v>952</v>
      </c>
      <c r="L266" s="13">
        <v>45349</v>
      </c>
    </row>
    <row r="267" spans="1:12" ht="21">
      <c r="A267" s="21" t="s">
        <v>953</v>
      </c>
      <c r="B267" s="76" t="s">
        <v>949</v>
      </c>
      <c r="C267" s="44" t="s">
        <v>125</v>
      </c>
      <c r="D267" s="5" t="s">
        <v>954</v>
      </c>
      <c r="E267" s="77">
        <v>48685</v>
      </c>
      <c r="F267" s="78">
        <f t="shared" si="30"/>
        <v>3185</v>
      </c>
      <c r="G267" s="79">
        <f>SUM(E267-F267)*1/100</f>
        <v>455</v>
      </c>
      <c r="H267" s="7">
        <f t="shared" si="31"/>
        <v>48230</v>
      </c>
      <c r="I267" s="41">
        <f>SUM(H266:H268)</f>
        <v>144690</v>
      </c>
      <c r="J267" s="36"/>
      <c r="K267" s="35" t="s">
        <v>955</v>
      </c>
      <c r="L267" s="13">
        <v>45349</v>
      </c>
    </row>
    <row r="268" spans="1:12" ht="21">
      <c r="A268" s="18" t="s">
        <v>956</v>
      </c>
      <c r="B268" s="76" t="s">
        <v>949</v>
      </c>
      <c r="C268" s="44" t="s">
        <v>125</v>
      </c>
      <c r="D268" s="5" t="s">
        <v>957</v>
      </c>
      <c r="E268" s="6">
        <v>48685</v>
      </c>
      <c r="F268" s="78">
        <f t="shared" si="30"/>
        <v>3185</v>
      </c>
      <c r="G268" s="79">
        <f aca="true" t="shared" si="32" ref="G268:G273">SUM(E268-F268)*1/100</f>
        <v>455</v>
      </c>
      <c r="H268" s="7">
        <f t="shared" si="31"/>
        <v>48230</v>
      </c>
      <c r="I268" s="40"/>
      <c r="J268" s="36"/>
      <c r="K268" s="35" t="s">
        <v>958</v>
      </c>
      <c r="L268" s="13">
        <v>45349</v>
      </c>
    </row>
    <row r="269" spans="1:12" ht="21">
      <c r="A269" s="10" t="s">
        <v>959</v>
      </c>
      <c r="B269" s="9" t="s">
        <v>960</v>
      </c>
      <c r="C269" s="44" t="s">
        <v>45</v>
      </c>
      <c r="D269" s="45" t="s">
        <v>961</v>
      </c>
      <c r="E269" s="6">
        <v>14166</v>
      </c>
      <c r="F269" s="78">
        <f t="shared" si="30"/>
        <v>926.7476635514018</v>
      </c>
      <c r="G269" s="79">
        <f t="shared" si="32"/>
        <v>132.39252336448598</v>
      </c>
      <c r="H269" s="7">
        <f t="shared" si="31"/>
        <v>14033.607476635514</v>
      </c>
      <c r="I269" s="40" t="s">
        <v>18</v>
      </c>
      <c r="J269" s="34" t="s">
        <v>122</v>
      </c>
      <c r="K269" s="39" t="s">
        <v>962</v>
      </c>
      <c r="L269" s="13">
        <v>45349</v>
      </c>
    </row>
    <row r="270" spans="1:12" ht="21">
      <c r="A270" s="21" t="s">
        <v>221</v>
      </c>
      <c r="B270" s="9" t="s">
        <v>71</v>
      </c>
      <c r="C270" s="44" t="s">
        <v>79</v>
      </c>
      <c r="D270" s="5" t="s">
        <v>963</v>
      </c>
      <c r="E270" s="6">
        <v>2996</v>
      </c>
      <c r="F270" s="78">
        <f t="shared" si="30"/>
        <v>196</v>
      </c>
      <c r="G270" s="79">
        <f t="shared" si="32"/>
        <v>28</v>
      </c>
      <c r="H270" s="7">
        <f t="shared" si="31"/>
        <v>2968</v>
      </c>
      <c r="I270" s="40" t="s">
        <v>14</v>
      </c>
      <c r="J270" s="34" t="s">
        <v>72</v>
      </c>
      <c r="K270" s="84" t="s">
        <v>964</v>
      </c>
      <c r="L270" s="13">
        <v>45349</v>
      </c>
    </row>
    <row r="271" spans="1:12" ht="21">
      <c r="A271" s="10" t="s">
        <v>965</v>
      </c>
      <c r="B271" s="9" t="s">
        <v>75</v>
      </c>
      <c r="C271" s="44" t="s">
        <v>666</v>
      </c>
      <c r="D271" s="45" t="s">
        <v>966</v>
      </c>
      <c r="E271" s="6">
        <v>44269.25</v>
      </c>
      <c r="F271" s="78">
        <f t="shared" si="30"/>
        <v>2896.1191588785045</v>
      </c>
      <c r="G271" s="79">
        <f t="shared" si="32"/>
        <v>413.7313084112149</v>
      </c>
      <c r="H271" s="7">
        <f t="shared" si="31"/>
        <v>43855.51869158878</v>
      </c>
      <c r="I271" s="40" t="s">
        <v>16</v>
      </c>
      <c r="J271" s="36" t="s">
        <v>77</v>
      </c>
      <c r="K271" s="39" t="s">
        <v>967</v>
      </c>
      <c r="L271" s="13">
        <v>45349</v>
      </c>
    </row>
    <row r="272" spans="1:12" ht="21">
      <c r="A272" s="21" t="s">
        <v>968</v>
      </c>
      <c r="B272" s="9" t="s">
        <v>639</v>
      </c>
      <c r="C272" s="44" t="s">
        <v>195</v>
      </c>
      <c r="D272" s="5" t="s">
        <v>969</v>
      </c>
      <c r="E272" s="6">
        <v>11550</v>
      </c>
      <c r="F272" s="78"/>
      <c r="G272" s="79">
        <f t="shared" si="32"/>
        <v>115.5</v>
      </c>
      <c r="H272" s="7">
        <f t="shared" si="31"/>
        <v>11434.5</v>
      </c>
      <c r="I272" s="40" t="s">
        <v>14</v>
      </c>
      <c r="J272" s="34" t="s">
        <v>641</v>
      </c>
      <c r="K272" s="84"/>
      <c r="L272" s="13">
        <v>45349</v>
      </c>
    </row>
    <row r="273" spans="1:12" ht="21">
      <c r="A273" s="10" t="s">
        <v>970</v>
      </c>
      <c r="B273" s="33" t="s">
        <v>971</v>
      </c>
      <c r="C273" s="4" t="s">
        <v>109</v>
      </c>
      <c r="D273" s="45" t="s">
        <v>112</v>
      </c>
      <c r="E273" s="6">
        <v>26632</v>
      </c>
      <c r="F273" s="78"/>
      <c r="G273" s="79">
        <f t="shared" si="32"/>
        <v>266.32</v>
      </c>
      <c r="H273" s="7">
        <f t="shared" si="31"/>
        <v>26365.68</v>
      </c>
      <c r="I273" s="40" t="s">
        <v>16</v>
      </c>
      <c r="J273" s="36" t="s">
        <v>972</v>
      </c>
      <c r="K273" s="39" t="s">
        <v>973</v>
      </c>
      <c r="L273" s="13">
        <v>45349</v>
      </c>
    </row>
    <row r="274" spans="1:12" ht="21">
      <c r="A274" s="21" t="s">
        <v>974</v>
      </c>
      <c r="B274" s="9" t="s">
        <v>975</v>
      </c>
      <c r="C274" s="44" t="s">
        <v>125</v>
      </c>
      <c r="D274" s="45" t="s">
        <v>976</v>
      </c>
      <c r="E274" s="77">
        <v>352565</v>
      </c>
      <c r="F274" s="78">
        <f>SUM(E274*7/107)</f>
        <v>23065</v>
      </c>
      <c r="G274" s="79">
        <f aca="true" t="shared" si="33" ref="G274:G284">SUM(E274-F274)*1/100</f>
        <v>3295</v>
      </c>
      <c r="H274" s="7">
        <f>SUM(E274-G274)-4000</f>
        <v>345270</v>
      </c>
      <c r="I274" s="40" t="s">
        <v>32</v>
      </c>
      <c r="J274" s="34" t="s">
        <v>126</v>
      </c>
      <c r="K274" s="35" t="s">
        <v>977</v>
      </c>
      <c r="L274" s="13">
        <v>45349</v>
      </c>
    </row>
    <row r="275" spans="1:12" ht="21">
      <c r="A275" s="10"/>
      <c r="B275" s="76" t="s">
        <v>26</v>
      </c>
      <c r="C275" s="4"/>
      <c r="D275" s="9" t="s">
        <v>27</v>
      </c>
      <c r="E275" s="6"/>
      <c r="F275" s="78"/>
      <c r="G275" s="79">
        <f t="shared" si="33"/>
        <v>0</v>
      </c>
      <c r="H275" s="7">
        <v>4000</v>
      </c>
      <c r="I275" s="40" t="s">
        <v>17</v>
      </c>
      <c r="J275" s="64" t="s">
        <v>28</v>
      </c>
      <c r="K275" s="35"/>
      <c r="L275" s="13">
        <v>45349</v>
      </c>
    </row>
    <row r="276" spans="1:12" ht="21">
      <c r="A276" s="10" t="s">
        <v>978</v>
      </c>
      <c r="B276" s="9" t="s">
        <v>161</v>
      </c>
      <c r="C276" s="4" t="s">
        <v>172</v>
      </c>
      <c r="D276" s="45" t="s">
        <v>979</v>
      </c>
      <c r="E276" s="6">
        <v>376960</v>
      </c>
      <c r="F276" s="78"/>
      <c r="G276" s="2">
        <f t="shared" si="33"/>
        <v>3769.6</v>
      </c>
      <c r="H276" s="7">
        <f>SUM(E276-G276)</f>
        <v>373190.4</v>
      </c>
      <c r="I276" s="40" t="s">
        <v>14</v>
      </c>
      <c r="J276" s="34" t="s">
        <v>162</v>
      </c>
      <c r="K276" s="67" t="s">
        <v>980</v>
      </c>
      <c r="L276" s="13">
        <v>45349</v>
      </c>
    </row>
    <row r="277" spans="1:12" ht="21">
      <c r="A277" s="10" t="s">
        <v>981</v>
      </c>
      <c r="B277" s="76" t="s">
        <v>145</v>
      </c>
      <c r="C277" s="44" t="s">
        <v>125</v>
      </c>
      <c r="D277" s="45" t="s">
        <v>982</v>
      </c>
      <c r="E277" s="77">
        <v>64683</v>
      </c>
      <c r="F277" s="85">
        <f aca="true" t="shared" si="34" ref="F277:F284">SUM(E277*7/107)</f>
        <v>4231.598130841122</v>
      </c>
      <c r="G277" s="86">
        <f t="shared" si="33"/>
        <v>604.5140186915888</v>
      </c>
      <c r="H277" s="91">
        <f>SUM(E277-G277)</f>
        <v>64078.48598130841</v>
      </c>
      <c r="I277" s="40" t="s">
        <v>15</v>
      </c>
      <c r="J277" s="42" t="s">
        <v>21</v>
      </c>
      <c r="K277" s="67" t="s">
        <v>983</v>
      </c>
      <c r="L277" s="13">
        <v>45349</v>
      </c>
    </row>
    <row r="278" spans="1:12" ht="21">
      <c r="A278" s="10" t="s">
        <v>984</v>
      </c>
      <c r="B278" s="76" t="s">
        <v>145</v>
      </c>
      <c r="C278" s="44" t="s">
        <v>125</v>
      </c>
      <c r="D278" s="45" t="s">
        <v>985</v>
      </c>
      <c r="E278" s="82">
        <v>109853</v>
      </c>
      <c r="F278" s="85">
        <f t="shared" si="34"/>
        <v>7186.644859813084</v>
      </c>
      <c r="G278" s="86">
        <f t="shared" si="33"/>
        <v>1026.6635514018692</v>
      </c>
      <c r="H278" s="91">
        <f>SUM(E278-G278)</f>
        <v>108826.33644859813</v>
      </c>
      <c r="I278" s="41">
        <f>SUM(H277:H279)</f>
        <v>176127.43046728973</v>
      </c>
      <c r="J278" s="83"/>
      <c r="K278" s="38" t="s">
        <v>986</v>
      </c>
      <c r="L278" s="13">
        <v>45349</v>
      </c>
    </row>
    <row r="279" spans="1:12" ht="21">
      <c r="A279" s="10" t="s">
        <v>1585</v>
      </c>
      <c r="B279" s="33" t="s">
        <v>117</v>
      </c>
      <c r="C279" s="4" t="s">
        <v>61</v>
      </c>
      <c r="D279" s="17" t="s">
        <v>963</v>
      </c>
      <c r="E279" s="6">
        <v>3253.01</v>
      </c>
      <c r="F279" s="78">
        <f t="shared" si="34"/>
        <v>212.81373831775701</v>
      </c>
      <c r="G279" s="79">
        <f t="shared" si="33"/>
        <v>30.401962616822434</v>
      </c>
      <c r="H279" s="80">
        <f aca="true" t="shared" si="35" ref="H279:H300">SUM(E279-G279)</f>
        <v>3222.608037383178</v>
      </c>
      <c r="I279" s="19" t="s">
        <v>14</v>
      </c>
      <c r="J279" s="34" t="s">
        <v>53</v>
      </c>
      <c r="K279" s="35" t="s">
        <v>1586</v>
      </c>
      <c r="L279" s="13">
        <v>45350</v>
      </c>
    </row>
    <row r="280" spans="1:12" ht="21">
      <c r="A280" s="21" t="s">
        <v>1587</v>
      </c>
      <c r="B280" s="33" t="s">
        <v>117</v>
      </c>
      <c r="C280" s="4" t="s">
        <v>125</v>
      </c>
      <c r="D280" s="17" t="s">
        <v>963</v>
      </c>
      <c r="E280" s="23">
        <v>2675</v>
      </c>
      <c r="F280" s="78">
        <f t="shared" si="34"/>
        <v>175</v>
      </c>
      <c r="G280" s="79">
        <f t="shared" si="33"/>
        <v>25</v>
      </c>
      <c r="H280" s="80">
        <f t="shared" si="35"/>
        <v>2650</v>
      </c>
      <c r="I280" s="19"/>
      <c r="J280" s="64"/>
      <c r="K280" s="35" t="s">
        <v>1588</v>
      </c>
      <c r="L280" s="13">
        <v>45350</v>
      </c>
    </row>
    <row r="281" spans="1:12" ht="21">
      <c r="A281" s="21" t="s">
        <v>1589</v>
      </c>
      <c r="B281" s="33" t="s">
        <v>117</v>
      </c>
      <c r="C281" s="44" t="s">
        <v>123</v>
      </c>
      <c r="D281" s="17" t="s">
        <v>963</v>
      </c>
      <c r="E281" s="82">
        <v>3210</v>
      </c>
      <c r="F281" s="78">
        <f t="shared" si="34"/>
        <v>210</v>
      </c>
      <c r="G281" s="79">
        <f t="shared" si="33"/>
        <v>30</v>
      </c>
      <c r="H281" s="7">
        <f t="shared" si="35"/>
        <v>3180</v>
      </c>
      <c r="I281" s="41">
        <f>SUM(H279:H284)</f>
        <v>17002.60803738318</v>
      </c>
      <c r="J281" s="36"/>
      <c r="K281" s="35" t="s">
        <v>1590</v>
      </c>
      <c r="L281" s="13">
        <v>45350</v>
      </c>
    </row>
    <row r="282" spans="1:12" ht="21">
      <c r="A282" s="21" t="s">
        <v>1591</v>
      </c>
      <c r="B282" s="33" t="s">
        <v>117</v>
      </c>
      <c r="C282" s="44" t="s">
        <v>73</v>
      </c>
      <c r="D282" s="17" t="s">
        <v>963</v>
      </c>
      <c r="E282" s="77">
        <v>2675</v>
      </c>
      <c r="F282" s="78">
        <f t="shared" si="34"/>
        <v>175</v>
      </c>
      <c r="G282" s="79">
        <f t="shared" si="33"/>
        <v>25</v>
      </c>
      <c r="H282" s="7">
        <f t="shared" si="35"/>
        <v>2650</v>
      </c>
      <c r="I282" s="41"/>
      <c r="J282" s="36"/>
      <c r="K282" s="35" t="s">
        <v>1592</v>
      </c>
      <c r="L282" s="13">
        <v>45350</v>
      </c>
    </row>
    <row r="283" spans="1:12" ht="21">
      <c r="A283" s="18" t="s">
        <v>1593</v>
      </c>
      <c r="B283" s="33" t="s">
        <v>117</v>
      </c>
      <c r="C283" s="44" t="s">
        <v>63</v>
      </c>
      <c r="D283" s="17" t="s">
        <v>963</v>
      </c>
      <c r="E283" s="6">
        <v>2675</v>
      </c>
      <c r="F283" s="78">
        <f t="shared" si="34"/>
        <v>175</v>
      </c>
      <c r="G283" s="79">
        <f t="shared" si="33"/>
        <v>25</v>
      </c>
      <c r="H283" s="7">
        <f t="shared" si="35"/>
        <v>2650</v>
      </c>
      <c r="I283" s="40"/>
      <c r="J283" s="36"/>
      <c r="K283" s="35" t="s">
        <v>1594</v>
      </c>
      <c r="L283" s="13">
        <v>45350</v>
      </c>
    </row>
    <row r="284" spans="1:12" ht="21">
      <c r="A284" s="10" t="s">
        <v>1595</v>
      </c>
      <c r="B284" s="33" t="s">
        <v>117</v>
      </c>
      <c r="C284" s="44" t="s">
        <v>47</v>
      </c>
      <c r="D284" s="17" t="s">
        <v>963</v>
      </c>
      <c r="E284" s="6">
        <v>2675</v>
      </c>
      <c r="F284" s="78">
        <f t="shared" si="34"/>
        <v>175</v>
      </c>
      <c r="G284" s="79">
        <f t="shared" si="33"/>
        <v>25</v>
      </c>
      <c r="H284" s="7">
        <f t="shared" si="35"/>
        <v>2650</v>
      </c>
      <c r="I284" s="40"/>
      <c r="J284" s="34"/>
      <c r="K284" s="39" t="s">
        <v>1596</v>
      </c>
      <c r="L284" s="13">
        <v>45350</v>
      </c>
    </row>
    <row r="285" spans="1:12" ht="21">
      <c r="A285" s="21" t="s">
        <v>1597</v>
      </c>
      <c r="B285" s="9" t="s">
        <v>65</v>
      </c>
      <c r="C285" s="44" t="s">
        <v>58</v>
      </c>
      <c r="D285" s="45" t="s">
        <v>1598</v>
      </c>
      <c r="E285" s="77">
        <v>1650</v>
      </c>
      <c r="F285" s="78"/>
      <c r="G285" s="79"/>
      <c r="H285" s="7">
        <f t="shared" si="35"/>
        <v>1650</v>
      </c>
      <c r="I285" s="40" t="s">
        <v>17</v>
      </c>
      <c r="J285" s="34" t="s">
        <v>36</v>
      </c>
      <c r="K285" s="35" t="s">
        <v>1599</v>
      </c>
      <c r="L285" s="13">
        <v>45345</v>
      </c>
    </row>
    <row r="286" spans="1:12" ht="21">
      <c r="A286" s="10" t="s">
        <v>1600</v>
      </c>
      <c r="B286" s="9" t="s">
        <v>65</v>
      </c>
      <c r="C286" s="4" t="s">
        <v>796</v>
      </c>
      <c r="D286" s="5" t="s">
        <v>85</v>
      </c>
      <c r="E286" s="6">
        <v>9966</v>
      </c>
      <c r="F286" s="78"/>
      <c r="G286" s="79"/>
      <c r="H286" s="7">
        <f t="shared" si="35"/>
        <v>9966</v>
      </c>
      <c r="I286" s="40"/>
      <c r="J286" s="64"/>
      <c r="K286" s="35" t="s">
        <v>1601</v>
      </c>
      <c r="L286" s="13">
        <v>45345</v>
      </c>
    </row>
    <row r="287" spans="1:12" ht="21">
      <c r="A287" s="10" t="s">
        <v>1602</v>
      </c>
      <c r="B287" s="9" t="s">
        <v>65</v>
      </c>
      <c r="C287" s="4" t="s">
        <v>88</v>
      </c>
      <c r="D287" s="45" t="s">
        <v>30</v>
      </c>
      <c r="E287" s="6">
        <v>30000</v>
      </c>
      <c r="F287" s="78"/>
      <c r="G287" s="2"/>
      <c r="H287" s="7">
        <f t="shared" si="35"/>
        <v>30000</v>
      </c>
      <c r="I287" s="41">
        <f>SUM(H285:H288)</f>
        <v>46106</v>
      </c>
      <c r="J287" s="34"/>
      <c r="K287" s="67" t="s">
        <v>1603</v>
      </c>
      <c r="L287" s="13">
        <v>45345</v>
      </c>
    </row>
    <row r="288" spans="1:12" ht="21">
      <c r="A288" s="10" t="s">
        <v>1604</v>
      </c>
      <c r="B288" s="9" t="s">
        <v>65</v>
      </c>
      <c r="C288" s="4" t="s">
        <v>352</v>
      </c>
      <c r="D288" s="5" t="s">
        <v>1605</v>
      </c>
      <c r="E288" s="6">
        <v>4490</v>
      </c>
      <c r="F288" s="15"/>
      <c r="G288" s="2"/>
      <c r="H288" s="7">
        <f t="shared" si="35"/>
        <v>4490</v>
      </c>
      <c r="I288" s="40"/>
      <c r="J288" s="64"/>
      <c r="K288" s="38" t="s">
        <v>1606</v>
      </c>
      <c r="L288" s="13">
        <v>45345</v>
      </c>
    </row>
    <row r="289" spans="1:12" ht="21">
      <c r="A289" s="21" t="s">
        <v>1607</v>
      </c>
      <c r="B289" s="9" t="s">
        <v>1608</v>
      </c>
      <c r="C289" s="44" t="s">
        <v>109</v>
      </c>
      <c r="D289" s="63" t="s">
        <v>112</v>
      </c>
      <c r="E289" s="6">
        <v>90000</v>
      </c>
      <c r="F289" s="78"/>
      <c r="G289" s="2">
        <f>SUM(E289-F289)*1/100</f>
        <v>900</v>
      </c>
      <c r="H289" s="7">
        <f t="shared" si="35"/>
        <v>89100</v>
      </c>
      <c r="I289" s="40" t="s">
        <v>17</v>
      </c>
      <c r="J289" s="36" t="s">
        <v>1609</v>
      </c>
      <c r="K289" s="84" t="s">
        <v>1610</v>
      </c>
      <c r="L289" s="13">
        <v>45345</v>
      </c>
    </row>
    <row r="290" spans="1:12" ht="21">
      <c r="A290" s="10" t="s">
        <v>1611</v>
      </c>
      <c r="B290" s="9" t="s">
        <v>33</v>
      </c>
      <c r="C290" s="44" t="s">
        <v>47</v>
      </c>
      <c r="D290" s="63" t="s">
        <v>1612</v>
      </c>
      <c r="E290" s="6">
        <v>19260</v>
      </c>
      <c r="F290" s="15"/>
      <c r="G290" s="2">
        <f>SUM(E290-F290)*1/100</f>
        <v>192.6</v>
      </c>
      <c r="H290" s="7">
        <f t="shared" si="35"/>
        <v>19067.4</v>
      </c>
      <c r="I290" s="40" t="s">
        <v>17</v>
      </c>
      <c r="J290" s="36" t="s">
        <v>34</v>
      </c>
      <c r="K290" s="95" t="s">
        <v>1613</v>
      </c>
      <c r="L290" s="13">
        <v>45345</v>
      </c>
    </row>
    <row r="291" spans="1:12" ht="21">
      <c r="A291" s="21" t="s">
        <v>1614</v>
      </c>
      <c r="B291" s="9" t="s">
        <v>1615</v>
      </c>
      <c r="C291" s="44" t="s">
        <v>109</v>
      </c>
      <c r="D291" s="45" t="s">
        <v>112</v>
      </c>
      <c r="E291" s="77">
        <v>14805</v>
      </c>
      <c r="F291" s="78"/>
      <c r="G291" s="79"/>
      <c r="H291" s="7">
        <f t="shared" si="35"/>
        <v>14805</v>
      </c>
      <c r="I291" s="40" t="s">
        <v>16</v>
      </c>
      <c r="J291" s="34" t="s">
        <v>1616</v>
      </c>
      <c r="K291" s="35" t="s">
        <v>1617</v>
      </c>
      <c r="L291" s="13">
        <v>45356</v>
      </c>
    </row>
    <row r="292" spans="1:12" ht="21">
      <c r="A292" s="10" t="s">
        <v>1618</v>
      </c>
      <c r="B292" s="9" t="s">
        <v>1619</v>
      </c>
      <c r="C292" s="4" t="s">
        <v>79</v>
      </c>
      <c r="D292" s="5" t="s">
        <v>1620</v>
      </c>
      <c r="E292" s="6">
        <v>3000</v>
      </c>
      <c r="F292" s="78"/>
      <c r="G292" s="79"/>
      <c r="H292" s="7">
        <f t="shared" si="35"/>
        <v>3000</v>
      </c>
      <c r="I292" s="40" t="s">
        <v>14</v>
      </c>
      <c r="J292" s="64" t="s">
        <v>1621</v>
      </c>
      <c r="K292" s="35"/>
      <c r="L292" s="13">
        <v>45356</v>
      </c>
    </row>
    <row r="293" spans="1:12" ht="21">
      <c r="A293" s="10" t="s">
        <v>1622</v>
      </c>
      <c r="B293" s="9" t="s">
        <v>150</v>
      </c>
      <c r="C293" s="4" t="s">
        <v>125</v>
      </c>
      <c r="D293" s="45" t="s">
        <v>1623</v>
      </c>
      <c r="E293" s="6">
        <v>6420</v>
      </c>
      <c r="F293" s="15">
        <f>SUM(E293*7/107)</f>
        <v>420</v>
      </c>
      <c r="G293" s="2">
        <f>SUM(E293-F293)*1/100</f>
        <v>60</v>
      </c>
      <c r="H293" s="7">
        <f t="shared" si="35"/>
        <v>6360</v>
      </c>
      <c r="I293" s="40" t="s">
        <v>15</v>
      </c>
      <c r="J293" s="34" t="s">
        <v>151</v>
      </c>
      <c r="K293" s="67" t="s">
        <v>1624</v>
      </c>
      <c r="L293" s="13">
        <v>45356</v>
      </c>
    </row>
    <row r="294" spans="1:12" ht="21">
      <c r="A294" s="10" t="s">
        <v>1625</v>
      </c>
      <c r="B294" s="9" t="s">
        <v>1626</v>
      </c>
      <c r="C294" s="4" t="s">
        <v>944</v>
      </c>
      <c r="D294" s="5" t="s">
        <v>945</v>
      </c>
      <c r="E294" s="6">
        <v>19297</v>
      </c>
      <c r="F294" s="15"/>
      <c r="G294" s="2"/>
      <c r="H294" s="7">
        <f t="shared" si="35"/>
        <v>19297</v>
      </c>
      <c r="I294" s="40" t="s">
        <v>16</v>
      </c>
      <c r="J294" s="64" t="s">
        <v>1627</v>
      </c>
      <c r="K294" s="38" t="s">
        <v>1628</v>
      </c>
      <c r="L294" s="13">
        <v>45356</v>
      </c>
    </row>
    <row r="295" spans="1:12" ht="21">
      <c r="A295" s="21" t="s">
        <v>1629</v>
      </c>
      <c r="B295" s="9" t="s">
        <v>81</v>
      </c>
      <c r="C295" s="44" t="s">
        <v>125</v>
      </c>
      <c r="D295" s="63" t="s">
        <v>1630</v>
      </c>
      <c r="E295" s="6">
        <v>22256</v>
      </c>
      <c r="F295" s="15">
        <f aca="true" t="shared" si="36" ref="F295:F302">SUM(E295*7/107)</f>
        <v>1456</v>
      </c>
      <c r="G295" s="2">
        <f aca="true" t="shared" si="37" ref="G295:G300">SUM(E295-F295)*1/100</f>
        <v>208</v>
      </c>
      <c r="H295" s="7">
        <f t="shared" si="35"/>
        <v>22048</v>
      </c>
      <c r="I295" s="40" t="s">
        <v>15</v>
      </c>
      <c r="J295" s="36" t="s">
        <v>82</v>
      </c>
      <c r="K295" s="84" t="s">
        <v>1631</v>
      </c>
      <c r="L295" s="13">
        <v>45356</v>
      </c>
    </row>
    <row r="296" spans="1:12" ht="21">
      <c r="A296" s="10" t="s">
        <v>1632</v>
      </c>
      <c r="B296" s="9" t="s">
        <v>102</v>
      </c>
      <c r="C296" s="44" t="s">
        <v>789</v>
      </c>
      <c r="D296" s="63" t="s">
        <v>743</v>
      </c>
      <c r="E296" s="6">
        <v>20490</v>
      </c>
      <c r="F296" s="15">
        <f t="shared" si="36"/>
        <v>1340.4672897196263</v>
      </c>
      <c r="G296" s="2">
        <f t="shared" si="37"/>
        <v>191.49532710280374</v>
      </c>
      <c r="H296" s="7">
        <f t="shared" si="35"/>
        <v>20298.504672897197</v>
      </c>
      <c r="I296" s="40" t="s">
        <v>18</v>
      </c>
      <c r="J296" s="36" t="s">
        <v>103</v>
      </c>
      <c r="K296" s="95" t="s">
        <v>1633</v>
      </c>
      <c r="L296" s="13">
        <v>45356</v>
      </c>
    </row>
    <row r="297" spans="1:12" ht="21">
      <c r="A297" s="10" t="s">
        <v>1634</v>
      </c>
      <c r="B297" s="9" t="s">
        <v>1635</v>
      </c>
      <c r="C297" s="44" t="s">
        <v>914</v>
      </c>
      <c r="D297" s="63" t="s">
        <v>743</v>
      </c>
      <c r="E297" s="6">
        <v>18789.2</v>
      </c>
      <c r="F297" s="15">
        <f t="shared" si="36"/>
        <v>1229.2</v>
      </c>
      <c r="G297" s="2">
        <f t="shared" si="37"/>
        <v>175.6</v>
      </c>
      <c r="H297" s="62">
        <f t="shared" si="35"/>
        <v>18613.600000000002</v>
      </c>
      <c r="I297" s="40" t="s">
        <v>14</v>
      </c>
      <c r="J297" s="64" t="s">
        <v>1636</v>
      </c>
      <c r="K297" s="67" t="s">
        <v>1637</v>
      </c>
      <c r="L297" s="13">
        <v>45356</v>
      </c>
    </row>
    <row r="298" spans="1:12" ht="21">
      <c r="A298" s="10" t="s">
        <v>1638</v>
      </c>
      <c r="B298" s="9" t="s">
        <v>804</v>
      </c>
      <c r="C298" s="44" t="s">
        <v>99</v>
      </c>
      <c r="D298" s="63" t="s">
        <v>30</v>
      </c>
      <c r="E298" s="6">
        <v>19861.34</v>
      </c>
      <c r="F298" s="15">
        <f t="shared" si="36"/>
        <v>1299.3400000000001</v>
      </c>
      <c r="G298" s="2">
        <f t="shared" si="37"/>
        <v>185.62</v>
      </c>
      <c r="H298" s="7">
        <f t="shared" si="35"/>
        <v>19675.72</v>
      </c>
      <c r="I298" s="40" t="s">
        <v>37</v>
      </c>
      <c r="J298" s="34" t="s">
        <v>42</v>
      </c>
      <c r="K298" s="39" t="s">
        <v>1639</v>
      </c>
      <c r="L298" s="13">
        <v>45356</v>
      </c>
    </row>
    <row r="299" spans="1:12" ht="21">
      <c r="A299" s="18" t="s">
        <v>1640</v>
      </c>
      <c r="B299" s="9" t="s">
        <v>1641</v>
      </c>
      <c r="C299" s="44" t="s">
        <v>1642</v>
      </c>
      <c r="D299" s="63" t="s">
        <v>1643</v>
      </c>
      <c r="E299" s="27">
        <v>8039</v>
      </c>
      <c r="F299" s="15">
        <f t="shared" si="36"/>
        <v>525.9158878504672</v>
      </c>
      <c r="G299" s="2">
        <f t="shared" si="37"/>
        <v>75.13084112149532</v>
      </c>
      <c r="H299" s="7">
        <f t="shared" si="35"/>
        <v>7963.869158878505</v>
      </c>
      <c r="I299" s="40" t="s">
        <v>16</v>
      </c>
      <c r="J299" s="25" t="s">
        <v>1644</v>
      </c>
      <c r="K299" s="37" t="s">
        <v>1645</v>
      </c>
      <c r="L299" s="13">
        <v>45356</v>
      </c>
    </row>
    <row r="300" spans="1:12" ht="21">
      <c r="A300" s="10" t="s">
        <v>1646</v>
      </c>
      <c r="B300" s="9" t="s">
        <v>89</v>
      </c>
      <c r="C300" s="44" t="s">
        <v>172</v>
      </c>
      <c r="D300" s="63" t="s">
        <v>1647</v>
      </c>
      <c r="E300" s="6">
        <v>81900</v>
      </c>
      <c r="F300" s="15">
        <f t="shared" si="36"/>
        <v>5357.943925233645</v>
      </c>
      <c r="G300" s="2">
        <f t="shared" si="37"/>
        <v>765.4205607476636</v>
      </c>
      <c r="H300" s="7">
        <f t="shared" si="35"/>
        <v>81134.57943925234</v>
      </c>
      <c r="I300" s="40" t="s">
        <v>16</v>
      </c>
      <c r="J300" s="34" t="s">
        <v>90</v>
      </c>
      <c r="K300" s="14" t="s">
        <v>1648</v>
      </c>
      <c r="L300" s="13">
        <v>45356</v>
      </c>
    </row>
    <row r="301" spans="1:12" ht="21">
      <c r="A301" s="10" t="s">
        <v>1649</v>
      </c>
      <c r="B301" s="33" t="s">
        <v>290</v>
      </c>
      <c r="C301" s="4" t="s">
        <v>125</v>
      </c>
      <c r="D301" s="17" t="s">
        <v>1650</v>
      </c>
      <c r="E301" s="6">
        <v>570833</v>
      </c>
      <c r="F301" s="78">
        <f t="shared" si="36"/>
        <v>37344.214953271025</v>
      </c>
      <c r="G301" s="79">
        <f>SUM(E301-F301)*1/100</f>
        <v>5334.88785046729</v>
      </c>
      <c r="H301" s="80">
        <f>SUM(E301-G301)-54000</f>
        <v>511498.11214953265</v>
      </c>
      <c r="I301" s="40" t="s">
        <v>14</v>
      </c>
      <c r="J301" s="42" t="s">
        <v>292</v>
      </c>
      <c r="K301" s="43" t="s">
        <v>1651</v>
      </c>
      <c r="L301" s="13">
        <v>45356</v>
      </c>
    </row>
    <row r="302" spans="1:12" ht="21">
      <c r="A302" s="21"/>
      <c r="B302" s="76" t="s">
        <v>26</v>
      </c>
      <c r="C302" s="4"/>
      <c r="D302" s="9" t="s">
        <v>27</v>
      </c>
      <c r="E302" s="23"/>
      <c r="F302" s="78">
        <f t="shared" si="36"/>
        <v>0</v>
      </c>
      <c r="G302" s="79">
        <f>SUM(E302-F302)*1/100</f>
        <v>0</v>
      </c>
      <c r="H302" s="80">
        <v>54000</v>
      </c>
      <c r="I302" s="40" t="s">
        <v>17</v>
      </c>
      <c r="J302" s="64" t="s">
        <v>28</v>
      </c>
      <c r="K302" s="35"/>
      <c r="L302" s="13">
        <v>45356</v>
      </c>
    </row>
    <row r="303" spans="1:12" ht="21">
      <c r="A303" s="10" t="s">
        <v>1652</v>
      </c>
      <c r="B303" s="33" t="s">
        <v>821</v>
      </c>
      <c r="C303" s="4" t="s">
        <v>172</v>
      </c>
      <c r="D303" s="17" t="s">
        <v>1653</v>
      </c>
      <c r="E303" s="6">
        <v>66340</v>
      </c>
      <c r="F303" s="78">
        <f>SUM(E303*7/107)</f>
        <v>4340</v>
      </c>
      <c r="G303" s="79">
        <f>SUM(E303-F303)*1/100</f>
        <v>620</v>
      </c>
      <c r="H303" s="7">
        <f aca="true" t="shared" si="38" ref="H303:H352">SUM(E303-G303)</f>
        <v>65720</v>
      </c>
      <c r="I303" s="40" t="s">
        <v>16</v>
      </c>
      <c r="J303" s="42" t="s">
        <v>1654</v>
      </c>
      <c r="K303" s="43" t="s">
        <v>1655</v>
      </c>
      <c r="L303" s="13">
        <v>45363</v>
      </c>
    </row>
    <row r="304" spans="1:12" ht="21">
      <c r="A304" s="21" t="s">
        <v>1656</v>
      </c>
      <c r="B304" s="76" t="s">
        <v>24</v>
      </c>
      <c r="C304" s="4" t="s">
        <v>1657</v>
      </c>
      <c r="D304" s="5" t="s">
        <v>743</v>
      </c>
      <c r="E304" s="23">
        <v>4844</v>
      </c>
      <c r="F304" s="78"/>
      <c r="G304" s="79"/>
      <c r="H304" s="7">
        <f t="shared" si="38"/>
        <v>4844</v>
      </c>
      <c r="I304" s="19" t="s">
        <v>18</v>
      </c>
      <c r="J304" s="20" t="s">
        <v>25</v>
      </c>
      <c r="K304" s="35" t="s">
        <v>1658</v>
      </c>
      <c r="L304" s="13">
        <v>45363</v>
      </c>
    </row>
    <row r="305" spans="1:12" ht="21">
      <c r="A305" s="21" t="s">
        <v>1659</v>
      </c>
      <c r="B305" s="76" t="s">
        <v>24</v>
      </c>
      <c r="C305" s="44" t="s">
        <v>1660</v>
      </c>
      <c r="D305" s="17" t="s">
        <v>46</v>
      </c>
      <c r="E305" s="82">
        <v>8400</v>
      </c>
      <c r="F305" s="78"/>
      <c r="G305" s="79"/>
      <c r="H305" s="7">
        <f t="shared" si="38"/>
        <v>8400</v>
      </c>
      <c r="I305" s="41">
        <f>SUM(H304:H306)</f>
        <v>27797</v>
      </c>
      <c r="J305" s="36"/>
      <c r="K305" s="35" t="s">
        <v>1661</v>
      </c>
      <c r="L305" s="13">
        <v>45363</v>
      </c>
    </row>
    <row r="306" spans="1:12" ht="21">
      <c r="A306" s="21" t="s">
        <v>1662</v>
      </c>
      <c r="B306" s="76" t="s">
        <v>24</v>
      </c>
      <c r="C306" s="44" t="s">
        <v>60</v>
      </c>
      <c r="D306" s="17" t="s">
        <v>863</v>
      </c>
      <c r="E306" s="77">
        <v>14700</v>
      </c>
      <c r="F306" s="78"/>
      <c r="G306" s="79">
        <f>SUM(E306-F306)*1/100</f>
        <v>147</v>
      </c>
      <c r="H306" s="7">
        <f t="shared" si="38"/>
        <v>14553</v>
      </c>
      <c r="I306" s="41"/>
      <c r="J306" s="36"/>
      <c r="K306" s="35" t="s">
        <v>1663</v>
      </c>
      <c r="L306" s="13">
        <v>45363</v>
      </c>
    </row>
    <row r="307" spans="1:12" ht="21">
      <c r="A307" s="18" t="s">
        <v>1664</v>
      </c>
      <c r="B307" s="33" t="s">
        <v>62</v>
      </c>
      <c r="C307" s="44" t="s">
        <v>58</v>
      </c>
      <c r="D307" s="17" t="s">
        <v>30</v>
      </c>
      <c r="E307" s="6">
        <v>32880</v>
      </c>
      <c r="F307" s="78">
        <f>SUM(E307*7/107)</f>
        <v>2151.0280373831774</v>
      </c>
      <c r="G307" s="79">
        <f aca="true" t="shared" si="39" ref="G307:G329">SUM(E307-F307)*1/100</f>
        <v>307.2897196261682</v>
      </c>
      <c r="H307" s="7">
        <f t="shared" si="38"/>
        <v>32572.71028037383</v>
      </c>
      <c r="I307" s="40" t="s">
        <v>14</v>
      </c>
      <c r="J307" s="36" t="s">
        <v>64</v>
      </c>
      <c r="K307" s="35" t="s">
        <v>1665</v>
      </c>
      <c r="L307" s="13">
        <v>45363</v>
      </c>
    </row>
    <row r="308" spans="1:12" ht="21">
      <c r="A308" s="10" t="s">
        <v>1666</v>
      </c>
      <c r="B308" s="33" t="s">
        <v>342</v>
      </c>
      <c r="C308" s="44" t="s">
        <v>1237</v>
      </c>
      <c r="D308" s="17" t="s">
        <v>85</v>
      </c>
      <c r="E308" s="6">
        <v>7100</v>
      </c>
      <c r="F308" s="78"/>
      <c r="G308" s="79"/>
      <c r="H308" s="7">
        <f t="shared" si="38"/>
        <v>7100</v>
      </c>
      <c r="I308" s="40" t="s">
        <v>15</v>
      </c>
      <c r="J308" s="34" t="s">
        <v>171</v>
      </c>
      <c r="K308" s="39" t="s">
        <v>1667</v>
      </c>
      <c r="L308" s="13">
        <v>45363</v>
      </c>
    </row>
    <row r="309" spans="1:12" ht="21">
      <c r="A309" s="21" t="s">
        <v>1668</v>
      </c>
      <c r="B309" s="33" t="s">
        <v>147</v>
      </c>
      <c r="C309" s="44" t="s">
        <v>109</v>
      </c>
      <c r="D309" s="17" t="s">
        <v>1669</v>
      </c>
      <c r="E309" s="6">
        <v>5960</v>
      </c>
      <c r="F309" s="78"/>
      <c r="G309" s="79"/>
      <c r="H309" s="7">
        <f t="shared" si="38"/>
        <v>5960</v>
      </c>
      <c r="I309" s="40" t="s">
        <v>18</v>
      </c>
      <c r="J309" s="34" t="s">
        <v>127</v>
      </c>
      <c r="K309" s="84" t="s">
        <v>1670</v>
      </c>
      <c r="L309" s="13">
        <v>45363</v>
      </c>
    </row>
    <row r="310" spans="1:12" ht="21">
      <c r="A310" s="10" t="s">
        <v>1671</v>
      </c>
      <c r="B310" s="9" t="s">
        <v>22</v>
      </c>
      <c r="C310" s="44" t="s">
        <v>1672</v>
      </c>
      <c r="D310" s="17" t="s">
        <v>43</v>
      </c>
      <c r="E310" s="6">
        <v>2000</v>
      </c>
      <c r="F310" s="78"/>
      <c r="G310" s="79"/>
      <c r="H310" s="7">
        <f t="shared" si="38"/>
        <v>2000</v>
      </c>
      <c r="I310" s="40" t="s">
        <v>16</v>
      </c>
      <c r="J310" s="36" t="s">
        <v>23</v>
      </c>
      <c r="K310" s="39" t="s">
        <v>1673</v>
      </c>
      <c r="L310" s="13">
        <v>45363</v>
      </c>
    </row>
    <row r="311" spans="1:12" ht="21">
      <c r="A311" s="21" t="s">
        <v>1674</v>
      </c>
      <c r="B311" s="9" t="s">
        <v>22</v>
      </c>
      <c r="C311" s="44" t="s">
        <v>1675</v>
      </c>
      <c r="D311" s="17" t="s">
        <v>43</v>
      </c>
      <c r="E311" s="6">
        <v>840</v>
      </c>
      <c r="F311" s="78"/>
      <c r="G311" s="79"/>
      <c r="H311" s="7">
        <f t="shared" si="38"/>
        <v>840</v>
      </c>
      <c r="I311" s="40">
        <f>SUM(H310:H311)</f>
        <v>2840</v>
      </c>
      <c r="J311" s="34"/>
      <c r="K311" s="84" t="s">
        <v>1676</v>
      </c>
      <c r="L311" s="13">
        <v>45363</v>
      </c>
    </row>
    <row r="312" spans="1:12" ht="21">
      <c r="A312" s="10" t="s">
        <v>1677</v>
      </c>
      <c r="B312" s="33" t="s">
        <v>804</v>
      </c>
      <c r="C312" s="4" t="s">
        <v>123</v>
      </c>
      <c r="D312" s="45" t="s">
        <v>30</v>
      </c>
      <c r="E312" s="6">
        <v>20938.83</v>
      </c>
      <c r="F312" s="78">
        <f>SUM(E312*7/107)</f>
        <v>1369.83</v>
      </c>
      <c r="G312" s="79">
        <f t="shared" si="39"/>
        <v>195.69</v>
      </c>
      <c r="H312" s="7">
        <f t="shared" si="38"/>
        <v>20743.140000000003</v>
      </c>
      <c r="I312" s="40" t="s">
        <v>37</v>
      </c>
      <c r="J312" s="36" t="s">
        <v>42</v>
      </c>
      <c r="K312" s="39" t="s">
        <v>1678</v>
      </c>
      <c r="L312" s="13">
        <v>45363</v>
      </c>
    </row>
    <row r="313" spans="1:12" ht="21">
      <c r="A313" s="21" t="s">
        <v>1679</v>
      </c>
      <c r="B313" s="76" t="s">
        <v>1680</v>
      </c>
      <c r="C313" s="4" t="s">
        <v>88</v>
      </c>
      <c r="D313" s="9" t="s">
        <v>1681</v>
      </c>
      <c r="E313" s="23">
        <v>75905.8</v>
      </c>
      <c r="F313" s="78">
        <f>SUM(E313*7/107)</f>
        <v>4965.8</v>
      </c>
      <c r="G313" s="79">
        <f t="shared" si="39"/>
        <v>709.4</v>
      </c>
      <c r="H313" s="7">
        <f t="shared" si="38"/>
        <v>75196.40000000001</v>
      </c>
      <c r="I313" s="25" t="s">
        <v>14</v>
      </c>
      <c r="J313" s="20" t="s">
        <v>1507</v>
      </c>
      <c r="K313" s="35" t="s">
        <v>1682</v>
      </c>
      <c r="L313" s="13">
        <v>45363</v>
      </c>
    </row>
    <row r="314" spans="1:12" ht="21">
      <c r="A314" s="10" t="s">
        <v>1683</v>
      </c>
      <c r="B314" s="76" t="s">
        <v>1680</v>
      </c>
      <c r="C314" s="4" t="s">
        <v>88</v>
      </c>
      <c r="D314" s="5" t="s">
        <v>1684</v>
      </c>
      <c r="E314" s="6">
        <v>59171</v>
      </c>
      <c r="F314" s="78">
        <f>SUM(E314*7/107)</f>
        <v>3871</v>
      </c>
      <c r="G314" s="79">
        <f t="shared" si="39"/>
        <v>553</v>
      </c>
      <c r="H314" s="7">
        <f t="shared" si="38"/>
        <v>58618</v>
      </c>
      <c r="I314" s="41">
        <f>SUM(H313:H315)</f>
        <v>242760.14</v>
      </c>
      <c r="J314" s="64"/>
      <c r="K314" s="35" t="s">
        <v>1685</v>
      </c>
      <c r="L314" s="13">
        <v>45363</v>
      </c>
    </row>
    <row r="315" spans="1:12" ht="21">
      <c r="A315" s="10" t="s">
        <v>1686</v>
      </c>
      <c r="B315" s="76" t="s">
        <v>1680</v>
      </c>
      <c r="C315" s="4" t="s">
        <v>88</v>
      </c>
      <c r="D315" s="45" t="s">
        <v>168</v>
      </c>
      <c r="E315" s="6">
        <v>109973.53</v>
      </c>
      <c r="F315" s="78">
        <f>SUM(E315*7/107)</f>
        <v>7194.53</v>
      </c>
      <c r="G315" s="79">
        <f t="shared" si="39"/>
        <v>1027.79</v>
      </c>
      <c r="H315" s="7">
        <f t="shared" si="38"/>
        <v>108945.74</v>
      </c>
      <c r="I315" s="40"/>
      <c r="J315" s="34"/>
      <c r="K315" s="35" t="s">
        <v>1687</v>
      </c>
      <c r="L315" s="13">
        <v>45363</v>
      </c>
    </row>
    <row r="316" spans="1:12" ht="21">
      <c r="A316" s="10" t="s">
        <v>1688</v>
      </c>
      <c r="B316" s="76" t="s">
        <v>115</v>
      </c>
      <c r="C316" s="4" t="s">
        <v>88</v>
      </c>
      <c r="D316" s="5" t="s">
        <v>1689</v>
      </c>
      <c r="E316" s="6">
        <v>103600</v>
      </c>
      <c r="F316" s="78"/>
      <c r="G316" s="79">
        <f t="shared" si="39"/>
        <v>1036</v>
      </c>
      <c r="H316" s="7">
        <f t="shared" si="38"/>
        <v>102564</v>
      </c>
      <c r="I316" s="19" t="s">
        <v>16</v>
      </c>
      <c r="J316" s="34" t="s">
        <v>105</v>
      </c>
      <c r="K316" s="38" t="s">
        <v>1690</v>
      </c>
      <c r="L316" s="13">
        <v>45363</v>
      </c>
    </row>
    <row r="317" spans="1:12" ht="21">
      <c r="A317" s="10" t="s">
        <v>1691</v>
      </c>
      <c r="B317" s="76" t="s">
        <v>145</v>
      </c>
      <c r="C317" s="44" t="s">
        <v>125</v>
      </c>
      <c r="D317" s="45" t="s">
        <v>1692</v>
      </c>
      <c r="E317" s="77">
        <v>400400</v>
      </c>
      <c r="F317" s="85">
        <f>SUM(E317*7/107)</f>
        <v>26194.392523364488</v>
      </c>
      <c r="G317" s="86">
        <f t="shared" si="39"/>
        <v>3742.056074766355</v>
      </c>
      <c r="H317" s="91">
        <f t="shared" si="38"/>
        <v>396657.9439252337</v>
      </c>
      <c r="I317" s="40" t="s">
        <v>15</v>
      </c>
      <c r="J317" s="42" t="s">
        <v>21</v>
      </c>
      <c r="K317" s="67" t="s">
        <v>1693</v>
      </c>
      <c r="L317" s="13">
        <v>45363</v>
      </c>
    </row>
    <row r="318" spans="1:12" ht="21">
      <c r="A318" s="10" t="s">
        <v>1694</v>
      </c>
      <c r="B318" s="76" t="s">
        <v>121</v>
      </c>
      <c r="C318" s="44" t="s">
        <v>125</v>
      </c>
      <c r="D318" s="45" t="s">
        <v>1695</v>
      </c>
      <c r="E318" s="82">
        <v>446000</v>
      </c>
      <c r="F318" s="85">
        <f>SUM(E318*7/107)</f>
        <v>29177.570093457944</v>
      </c>
      <c r="G318" s="86">
        <f t="shared" si="39"/>
        <v>4168.22429906542</v>
      </c>
      <c r="H318" s="91">
        <f t="shared" si="38"/>
        <v>441831.7757009346</v>
      </c>
      <c r="I318" s="40" t="s">
        <v>18</v>
      </c>
      <c r="J318" s="64" t="s">
        <v>122</v>
      </c>
      <c r="K318" s="38" t="s">
        <v>1696</v>
      </c>
      <c r="L318" s="13">
        <v>45363</v>
      </c>
    </row>
    <row r="319" spans="1:12" ht="21">
      <c r="A319" s="10" t="s">
        <v>1697</v>
      </c>
      <c r="B319" s="76" t="s">
        <v>1698</v>
      </c>
      <c r="C319" s="44" t="s">
        <v>51</v>
      </c>
      <c r="D319" s="45" t="s">
        <v>1699</v>
      </c>
      <c r="E319" s="77">
        <v>497282.5</v>
      </c>
      <c r="F319" s="85">
        <f>SUM(E319*7/107)</f>
        <v>32532.5</v>
      </c>
      <c r="G319" s="86">
        <f t="shared" si="39"/>
        <v>4647.5</v>
      </c>
      <c r="H319" s="91">
        <f t="shared" si="38"/>
        <v>492635</v>
      </c>
      <c r="I319" s="40" t="s">
        <v>18</v>
      </c>
      <c r="J319" s="64" t="s">
        <v>1700</v>
      </c>
      <c r="K319" s="38" t="s">
        <v>1701</v>
      </c>
      <c r="L319" s="13">
        <v>45363</v>
      </c>
    </row>
    <row r="320" spans="1:12" ht="21">
      <c r="A320" s="10" t="s">
        <v>1702</v>
      </c>
      <c r="B320" s="9" t="s">
        <v>1703</v>
      </c>
      <c r="C320" s="44" t="s">
        <v>872</v>
      </c>
      <c r="D320" s="45" t="s">
        <v>1704</v>
      </c>
      <c r="E320" s="77">
        <v>289050</v>
      </c>
      <c r="F320" s="78"/>
      <c r="G320" s="79">
        <f t="shared" si="39"/>
        <v>2890.5</v>
      </c>
      <c r="H320" s="80">
        <f t="shared" si="38"/>
        <v>286159.5</v>
      </c>
      <c r="I320" s="40" t="s">
        <v>15</v>
      </c>
      <c r="J320" s="34" t="s">
        <v>1705</v>
      </c>
      <c r="K320" s="43" t="s">
        <v>1706</v>
      </c>
      <c r="L320" s="13">
        <v>45363</v>
      </c>
    </row>
    <row r="321" spans="1:12" ht="21">
      <c r="A321" s="10" t="s">
        <v>1707</v>
      </c>
      <c r="B321" s="9" t="s">
        <v>67</v>
      </c>
      <c r="C321" s="44" t="s">
        <v>45</v>
      </c>
      <c r="D321" s="45" t="s">
        <v>1708</v>
      </c>
      <c r="E321" s="82">
        <v>38841</v>
      </c>
      <c r="F321" s="78">
        <f aca="true" t="shared" si="40" ref="F321:F327">SUM(E321*7/107)</f>
        <v>2541</v>
      </c>
      <c r="G321" s="79">
        <f t="shared" si="39"/>
        <v>363</v>
      </c>
      <c r="H321" s="80">
        <f t="shared" si="38"/>
        <v>38478</v>
      </c>
      <c r="I321" s="40" t="s">
        <v>14</v>
      </c>
      <c r="J321" s="64" t="s">
        <v>68</v>
      </c>
      <c r="K321" s="38" t="s">
        <v>1709</v>
      </c>
      <c r="L321" s="13">
        <v>45363</v>
      </c>
    </row>
    <row r="322" spans="1:12" ht="21">
      <c r="A322" s="10" t="s">
        <v>1710</v>
      </c>
      <c r="B322" s="76" t="s">
        <v>1711</v>
      </c>
      <c r="C322" s="44" t="s">
        <v>107</v>
      </c>
      <c r="D322" s="45" t="s">
        <v>1712</v>
      </c>
      <c r="E322" s="77">
        <v>112457</v>
      </c>
      <c r="F322" s="78">
        <f t="shared" si="40"/>
        <v>7357</v>
      </c>
      <c r="G322" s="79">
        <f t="shared" si="39"/>
        <v>1051</v>
      </c>
      <c r="H322" s="80">
        <f t="shared" si="38"/>
        <v>111406</v>
      </c>
      <c r="I322" s="40" t="s">
        <v>14</v>
      </c>
      <c r="J322" s="64" t="s">
        <v>1713</v>
      </c>
      <c r="K322" s="35" t="s">
        <v>1714</v>
      </c>
      <c r="L322" s="13">
        <v>45363</v>
      </c>
    </row>
    <row r="323" spans="1:12" ht="21">
      <c r="A323" s="18" t="s">
        <v>1715</v>
      </c>
      <c r="B323" s="9" t="s">
        <v>62</v>
      </c>
      <c r="C323" s="4" t="s">
        <v>45</v>
      </c>
      <c r="D323" s="45" t="s">
        <v>30</v>
      </c>
      <c r="E323" s="6">
        <v>124772.7</v>
      </c>
      <c r="F323" s="78">
        <f t="shared" si="40"/>
        <v>8162.7</v>
      </c>
      <c r="G323" s="79">
        <f t="shared" si="39"/>
        <v>1166.1</v>
      </c>
      <c r="H323" s="7">
        <f t="shared" si="38"/>
        <v>123606.59999999999</v>
      </c>
      <c r="I323" s="40" t="s">
        <v>14</v>
      </c>
      <c r="J323" s="36" t="s">
        <v>64</v>
      </c>
      <c r="K323" s="35" t="s">
        <v>1716</v>
      </c>
      <c r="L323" s="13">
        <v>45363</v>
      </c>
    </row>
    <row r="324" spans="1:12" ht="21">
      <c r="A324" s="18" t="s">
        <v>1717</v>
      </c>
      <c r="B324" s="9" t="s">
        <v>86</v>
      </c>
      <c r="C324" s="44" t="s">
        <v>125</v>
      </c>
      <c r="D324" s="45" t="s">
        <v>1718</v>
      </c>
      <c r="E324" s="6">
        <v>58000</v>
      </c>
      <c r="F324" s="78">
        <f t="shared" si="40"/>
        <v>3794.392523364486</v>
      </c>
      <c r="G324" s="79">
        <f t="shared" si="39"/>
        <v>542.0560747663552</v>
      </c>
      <c r="H324" s="7">
        <f t="shared" si="38"/>
        <v>57457.943925233645</v>
      </c>
      <c r="I324" s="19" t="s">
        <v>14</v>
      </c>
      <c r="J324" s="11" t="s">
        <v>87</v>
      </c>
      <c r="K324" s="35" t="s">
        <v>1719</v>
      </c>
      <c r="L324" s="13">
        <v>45363</v>
      </c>
    </row>
    <row r="325" spans="1:12" ht="21">
      <c r="A325" s="18" t="s">
        <v>1720</v>
      </c>
      <c r="B325" s="9" t="s">
        <v>804</v>
      </c>
      <c r="C325" s="44" t="s">
        <v>1721</v>
      </c>
      <c r="D325" s="45" t="s">
        <v>30</v>
      </c>
      <c r="E325" s="8">
        <v>2013.74</v>
      </c>
      <c r="F325" s="78">
        <f t="shared" si="40"/>
        <v>131.74</v>
      </c>
      <c r="G325" s="79">
        <f t="shared" si="39"/>
        <v>18.82</v>
      </c>
      <c r="H325" s="7">
        <f t="shared" si="38"/>
        <v>1994.92</v>
      </c>
      <c r="I325" s="19" t="s">
        <v>37</v>
      </c>
      <c r="J325" s="25" t="s">
        <v>42</v>
      </c>
      <c r="K325" s="35" t="s">
        <v>1722</v>
      </c>
      <c r="L325" s="13">
        <v>45363</v>
      </c>
    </row>
    <row r="326" spans="1:12" ht="21">
      <c r="A326" s="18" t="s">
        <v>1723</v>
      </c>
      <c r="B326" s="9" t="s">
        <v>71</v>
      </c>
      <c r="C326" s="4" t="s">
        <v>734</v>
      </c>
      <c r="D326" s="17" t="s">
        <v>1724</v>
      </c>
      <c r="E326" s="8">
        <v>5885</v>
      </c>
      <c r="F326" s="78">
        <f t="shared" si="40"/>
        <v>385</v>
      </c>
      <c r="G326" s="79">
        <f t="shared" si="39"/>
        <v>55</v>
      </c>
      <c r="H326" s="7">
        <f t="shared" si="38"/>
        <v>5830</v>
      </c>
      <c r="I326" s="19" t="s">
        <v>14</v>
      </c>
      <c r="J326" s="25" t="s">
        <v>72</v>
      </c>
      <c r="K326" s="35" t="s">
        <v>1725</v>
      </c>
      <c r="L326" s="13">
        <v>45363</v>
      </c>
    </row>
    <row r="327" spans="1:12" ht="21">
      <c r="A327" s="10" t="s">
        <v>1726</v>
      </c>
      <c r="B327" s="9" t="s">
        <v>57</v>
      </c>
      <c r="C327" s="44" t="s">
        <v>58</v>
      </c>
      <c r="D327" s="17" t="s">
        <v>1724</v>
      </c>
      <c r="E327" s="6">
        <v>2289.8</v>
      </c>
      <c r="F327" s="78">
        <f t="shared" si="40"/>
        <v>149.8</v>
      </c>
      <c r="G327" s="79">
        <f t="shared" si="39"/>
        <v>21.4</v>
      </c>
      <c r="H327" s="7">
        <f t="shared" si="38"/>
        <v>2268.4</v>
      </c>
      <c r="I327" s="40" t="s">
        <v>14</v>
      </c>
      <c r="J327" s="34" t="s">
        <v>59</v>
      </c>
      <c r="K327" s="35" t="s">
        <v>1727</v>
      </c>
      <c r="L327" s="13">
        <v>45363</v>
      </c>
    </row>
    <row r="328" spans="1:12" ht="21">
      <c r="A328" s="18" t="s">
        <v>1728</v>
      </c>
      <c r="B328" s="9" t="s">
        <v>1729</v>
      </c>
      <c r="C328" s="4" t="s">
        <v>31</v>
      </c>
      <c r="D328" s="17" t="s">
        <v>1730</v>
      </c>
      <c r="E328" s="8">
        <v>80000</v>
      </c>
      <c r="F328" s="15"/>
      <c r="G328" s="2">
        <f t="shared" si="39"/>
        <v>800</v>
      </c>
      <c r="H328" s="7">
        <f t="shared" si="38"/>
        <v>79200</v>
      </c>
      <c r="I328" s="40" t="s">
        <v>18</v>
      </c>
      <c r="J328" s="34" t="s">
        <v>1731</v>
      </c>
      <c r="K328" s="35" t="s">
        <v>1732</v>
      </c>
      <c r="L328" s="13">
        <v>45363</v>
      </c>
    </row>
    <row r="329" spans="1:12" ht="21">
      <c r="A329" s="3" t="s">
        <v>1733</v>
      </c>
      <c r="B329" s="9" t="s">
        <v>416</v>
      </c>
      <c r="C329" s="4" t="s">
        <v>125</v>
      </c>
      <c r="D329" s="5" t="s">
        <v>1734</v>
      </c>
      <c r="E329" s="8">
        <v>74166</v>
      </c>
      <c r="F329" s="15">
        <f>SUM(E329*7/107)</f>
        <v>4851.981308411215</v>
      </c>
      <c r="G329" s="2">
        <f t="shared" si="39"/>
        <v>693.1401869158879</v>
      </c>
      <c r="H329" s="7">
        <f t="shared" si="38"/>
        <v>73472.85981308411</v>
      </c>
      <c r="I329" s="46" t="s">
        <v>16</v>
      </c>
      <c r="J329" s="11" t="s">
        <v>1735</v>
      </c>
      <c r="K329" s="35" t="s">
        <v>1736</v>
      </c>
      <c r="L329" s="13">
        <v>45363</v>
      </c>
    </row>
    <row r="330" spans="1:12" ht="21">
      <c r="A330" s="10" t="s">
        <v>1737</v>
      </c>
      <c r="B330" s="33" t="s">
        <v>1738</v>
      </c>
      <c r="C330" s="4" t="s">
        <v>45</v>
      </c>
      <c r="D330" s="17" t="s">
        <v>1739</v>
      </c>
      <c r="E330" s="6">
        <v>160000</v>
      </c>
      <c r="F330" s="78">
        <f>SUM(E330*7/107)</f>
        <v>10467.289719626167</v>
      </c>
      <c r="G330" s="79">
        <f>SUM(E330-F330)*1/100</f>
        <v>1495.3271028037384</v>
      </c>
      <c r="H330" s="7">
        <f t="shared" si="38"/>
        <v>158504.67289719626</v>
      </c>
      <c r="I330" s="40" t="s">
        <v>37</v>
      </c>
      <c r="J330" s="42" t="s">
        <v>1740</v>
      </c>
      <c r="K330" s="43" t="s">
        <v>754</v>
      </c>
      <c r="L330" s="13">
        <v>45366</v>
      </c>
    </row>
    <row r="331" spans="1:12" ht="21">
      <c r="A331" s="21" t="s">
        <v>1741</v>
      </c>
      <c r="B331" s="76" t="s">
        <v>150</v>
      </c>
      <c r="C331" s="4" t="s">
        <v>125</v>
      </c>
      <c r="D331" s="5" t="s">
        <v>1623</v>
      </c>
      <c r="E331" s="23">
        <v>14445</v>
      </c>
      <c r="F331" s="78">
        <f>SUM(E331*7/107)</f>
        <v>945</v>
      </c>
      <c r="G331" s="79">
        <f>SUM(E331-F331)*1/100</f>
        <v>135</v>
      </c>
      <c r="H331" s="7">
        <f t="shared" si="38"/>
        <v>14310</v>
      </c>
      <c r="I331" s="19" t="s">
        <v>15</v>
      </c>
      <c r="J331" s="20" t="s">
        <v>151</v>
      </c>
      <c r="K331" s="35" t="s">
        <v>1742</v>
      </c>
      <c r="L331" s="13">
        <v>45366</v>
      </c>
    </row>
    <row r="332" spans="1:12" ht="21">
      <c r="A332" s="21" t="s">
        <v>1743</v>
      </c>
      <c r="B332" s="76" t="s">
        <v>1744</v>
      </c>
      <c r="C332" s="44" t="s">
        <v>45</v>
      </c>
      <c r="D332" s="17" t="s">
        <v>1745</v>
      </c>
      <c r="E332" s="82">
        <v>36915</v>
      </c>
      <c r="F332" s="78">
        <f aca="true" t="shared" si="41" ref="F332:F337">SUM(E332*7/107)</f>
        <v>2415</v>
      </c>
      <c r="G332" s="79">
        <f aca="true" t="shared" si="42" ref="G332:G337">SUM(E332-F332)*1/100</f>
        <v>345</v>
      </c>
      <c r="H332" s="7">
        <f t="shared" si="38"/>
        <v>36570</v>
      </c>
      <c r="I332" s="40" t="s">
        <v>18</v>
      </c>
      <c r="J332" s="36" t="s">
        <v>297</v>
      </c>
      <c r="K332" s="35" t="s">
        <v>1746</v>
      </c>
      <c r="L332" s="13">
        <v>45366</v>
      </c>
    </row>
    <row r="333" spans="1:12" ht="21">
      <c r="A333" s="21" t="s">
        <v>1747</v>
      </c>
      <c r="B333" s="76" t="s">
        <v>1748</v>
      </c>
      <c r="C333" s="44" t="s">
        <v>1499</v>
      </c>
      <c r="D333" s="17" t="s">
        <v>1749</v>
      </c>
      <c r="E333" s="77">
        <v>33705</v>
      </c>
      <c r="F333" s="78"/>
      <c r="G333" s="79">
        <f t="shared" si="42"/>
        <v>337.05</v>
      </c>
      <c r="H333" s="7">
        <f t="shared" si="38"/>
        <v>33367.95</v>
      </c>
      <c r="I333" s="40" t="s">
        <v>14</v>
      </c>
      <c r="J333" s="36" t="s">
        <v>1750</v>
      </c>
      <c r="K333" s="35" t="s">
        <v>1751</v>
      </c>
      <c r="L333" s="13">
        <v>45366</v>
      </c>
    </row>
    <row r="334" spans="1:12" ht="21">
      <c r="A334" s="18" t="s">
        <v>1752</v>
      </c>
      <c r="B334" s="33" t="s">
        <v>1711</v>
      </c>
      <c r="C334" s="44" t="s">
        <v>107</v>
      </c>
      <c r="D334" s="17" t="s">
        <v>1753</v>
      </c>
      <c r="E334" s="6">
        <v>26964</v>
      </c>
      <c r="F334" s="78">
        <f t="shared" si="41"/>
        <v>1764</v>
      </c>
      <c r="G334" s="79">
        <f t="shared" si="42"/>
        <v>252</v>
      </c>
      <c r="H334" s="7">
        <f t="shared" si="38"/>
        <v>26712</v>
      </c>
      <c r="I334" s="40" t="s">
        <v>14</v>
      </c>
      <c r="J334" s="36" t="s">
        <v>1713</v>
      </c>
      <c r="K334" s="35" t="s">
        <v>1754</v>
      </c>
      <c r="L334" s="13">
        <v>45366</v>
      </c>
    </row>
    <row r="335" spans="1:12" ht="21">
      <c r="A335" s="10" t="s">
        <v>1755</v>
      </c>
      <c r="B335" s="33" t="s">
        <v>1756</v>
      </c>
      <c r="C335" s="44" t="s">
        <v>125</v>
      </c>
      <c r="D335" s="17" t="s">
        <v>1757</v>
      </c>
      <c r="E335" s="6">
        <v>68333</v>
      </c>
      <c r="F335" s="78">
        <f t="shared" si="41"/>
        <v>4470.383177570094</v>
      </c>
      <c r="G335" s="79">
        <f t="shared" si="42"/>
        <v>638.626168224299</v>
      </c>
      <c r="H335" s="7">
        <f t="shared" si="38"/>
        <v>67694.3738317757</v>
      </c>
      <c r="I335" s="40" t="s">
        <v>14</v>
      </c>
      <c r="J335" s="34" t="s">
        <v>400</v>
      </c>
      <c r="K335" s="39" t="s">
        <v>1758</v>
      </c>
      <c r="L335" s="13">
        <v>45366</v>
      </c>
    </row>
    <row r="336" spans="1:12" ht="21">
      <c r="A336" s="21" t="s">
        <v>1759</v>
      </c>
      <c r="B336" s="33" t="s">
        <v>1760</v>
      </c>
      <c r="C336" s="44" t="s">
        <v>1642</v>
      </c>
      <c r="D336" s="17" t="s">
        <v>1761</v>
      </c>
      <c r="E336" s="6">
        <v>16181</v>
      </c>
      <c r="F336" s="78">
        <f t="shared" si="41"/>
        <v>1058.5700934579438</v>
      </c>
      <c r="G336" s="79">
        <f t="shared" si="42"/>
        <v>151.22429906542055</v>
      </c>
      <c r="H336" s="7">
        <f t="shared" si="38"/>
        <v>16029.775700934579</v>
      </c>
      <c r="I336" s="40" t="s">
        <v>18</v>
      </c>
      <c r="J336" s="34" t="s">
        <v>1762</v>
      </c>
      <c r="K336" s="84" t="s">
        <v>1763</v>
      </c>
      <c r="L336" s="13">
        <v>45366</v>
      </c>
    </row>
    <row r="337" spans="1:12" ht="21">
      <c r="A337" s="10" t="s">
        <v>1764</v>
      </c>
      <c r="B337" s="9" t="s">
        <v>102</v>
      </c>
      <c r="C337" s="44" t="s">
        <v>1245</v>
      </c>
      <c r="D337" s="17" t="s">
        <v>743</v>
      </c>
      <c r="E337" s="6">
        <v>4225</v>
      </c>
      <c r="F337" s="78">
        <f t="shared" si="41"/>
        <v>276.4018691588785</v>
      </c>
      <c r="G337" s="79">
        <f t="shared" si="42"/>
        <v>39.48598130841121</v>
      </c>
      <c r="H337" s="7">
        <f t="shared" si="38"/>
        <v>4185.514018691589</v>
      </c>
      <c r="I337" s="40" t="s">
        <v>18</v>
      </c>
      <c r="J337" s="36" t="s">
        <v>103</v>
      </c>
      <c r="K337" s="39" t="s">
        <v>1765</v>
      </c>
      <c r="L337" s="13">
        <v>45366</v>
      </c>
    </row>
    <row r="338" spans="1:12" ht="21">
      <c r="A338" s="21" t="s">
        <v>1766</v>
      </c>
      <c r="B338" s="9" t="s">
        <v>1767</v>
      </c>
      <c r="C338" s="44" t="s">
        <v>132</v>
      </c>
      <c r="D338" s="17" t="s">
        <v>1768</v>
      </c>
      <c r="E338" s="6">
        <v>2500</v>
      </c>
      <c r="F338" s="78"/>
      <c r="G338" s="79"/>
      <c r="H338" s="7">
        <f t="shared" si="38"/>
        <v>2500</v>
      </c>
      <c r="I338" s="40" t="s">
        <v>14</v>
      </c>
      <c r="J338" s="34" t="s">
        <v>702</v>
      </c>
      <c r="K338" s="84"/>
      <c r="L338" s="13">
        <v>45366</v>
      </c>
    </row>
    <row r="339" spans="1:12" ht="21">
      <c r="A339" s="10" t="s">
        <v>1769</v>
      </c>
      <c r="B339" s="33" t="s">
        <v>71</v>
      </c>
      <c r="C339" s="4" t="s">
        <v>44</v>
      </c>
      <c r="D339" s="45" t="s">
        <v>963</v>
      </c>
      <c r="E339" s="6">
        <v>2996</v>
      </c>
      <c r="F339" s="78">
        <f>SUM(E339*7/107)</f>
        <v>196</v>
      </c>
      <c r="G339" s="79">
        <f>SUM(E339-F339)*1/100</f>
        <v>28</v>
      </c>
      <c r="H339" s="7">
        <f t="shared" si="38"/>
        <v>2968</v>
      </c>
      <c r="I339" s="40" t="s">
        <v>14</v>
      </c>
      <c r="J339" s="36" t="s">
        <v>72</v>
      </c>
      <c r="K339" s="39" t="s">
        <v>1770</v>
      </c>
      <c r="L339" s="13">
        <v>45366</v>
      </c>
    </row>
    <row r="340" spans="1:12" ht="21">
      <c r="A340" s="21" t="s">
        <v>1771</v>
      </c>
      <c r="B340" s="76" t="s">
        <v>40</v>
      </c>
      <c r="C340" s="4" t="s">
        <v>1499</v>
      </c>
      <c r="D340" s="5" t="s">
        <v>30</v>
      </c>
      <c r="E340" s="23">
        <v>27500</v>
      </c>
      <c r="F340" s="78"/>
      <c r="G340" s="79">
        <f>SUM(E340-F340)*1/100</f>
        <v>275</v>
      </c>
      <c r="H340" s="7">
        <f t="shared" si="38"/>
        <v>27225</v>
      </c>
      <c r="I340" s="25" t="s">
        <v>18</v>
      </c>
      <c r="J340" s="20" t="s">
        <v>25</v>
      </c>
      <c r="K340" s="35" t="s">
        <v>1772</v>
      </c>
      <c r="L340" s="13">
        <v>45370</v>
      </c>
    </row>
    <row r="341" spans="1:12" ht="21">
      <c r="A341" s="10" t="s">
        <v>1773</v>
      </c>
      <c r="B341" s="76" t="s">
        <v>40</v>
      </c>
      <c r="C341" s="4" t="s">
        <v>1499</v>
      </c>
      <c r="D341" s="5" t="s">
        <v>1774</v>
      </c>
      <c r="E341" s="6">
        <v>2000</v>
      </c>
      <c r="F341" s="78"/>
      <c r="G341" s="79"/>
      <c r="H341" s="7">
        <f t="shared" si="38"/>
        <v>2000</v>
      </c>
      <c r="I341" s="41"/>
      <c r="J341" s="64"/>
      <c r="K341" s="35" t="s">
        <v>1775</v>
      </c>
      <c r="L341" s="13">
        <v>45370</v>
      </c>
    </row>
    <row r="342" spans="1:12" ht="21">
      <c r="A342" s="10" t="s">
        <v>1776</v>
      </c>
      <c r="B342" s="76" t="s">
        <v>40</v>
      </c>
      <c r="C342" s="4" t="s">
        <v>1642</v>
      </c>
      <c r="D342" s="45" t="s">
        <v>1761</v>
      </c>
      <c r="E342" s="6">
        <v>1690</v>
      </c>
      <c r="F342" s="78"/>
      <c r="G342" s="79"/>
      <c r="H342" s="7">
        <f t="shared" si="38"/>
        <v>1690</v>
      </c>
      <c r="I342" s="40"/>
      <c r="J342" s="34"/>
      <c r="K342" s="35" t="s">
        <v>1777</v>
      </c>
      <c r="L342" s="13">
        <v>45370</v>
      </c>
    </row>
    <row r="343" spans="1:12" ht="21">
      <c r="A343" s="10" t="s">
        <v>1778</v>
      </c>
      <c r="B343" s="76" t="s">
        <v>40</v>
      </c>
      <c r="C343" s="4" t="s">
        <v>1779</v>
      </c>
      <c r="D343" s="5" t="s">
        <v>46</v>
      </c>
      <c r="E343" s="6">
        <v>9340</v>
      </c>
      <c r="F343" s="78"/>
      <c r="G343" s="79"/>
      <c r="H343" s="7">
        <f t="shared" si="38"/>
        <v>9340</v>
      </c>
      <c r="I343" s="16">
        <f>SUM(H340:H346)</f>
        <v>133743.65</v>
      </c>
      <c r="J343" s="34"/>
      <c r="K343" s="38" t="s">
        <v>1780</v>
      </c>
      <c r="L343" s="13">
        <v>45370</v>
      </c>
    </row>
    <row r="344" spans="1:12" ht="21">
      <c r="A344" s="21" t="s">
        <v>1781</v>
      </c>
      <c r="B344" s="76" t="s">
        <v>40</v>
      </c>
      <c r="C344" s="44" t="s">
        <v>1261</v>
      </c>
      <c r="D344" s="63" t="s">
        <v>1782</v>
      </c>
      <c r="E344" s="6">
        <v>5500</v>
      </c>
      <c r="F344" s="15"/>
      <c r="G344" s="2"/>
      <c r="H344" s="7">
        <f t="shared" si="38"/>
        <v>5500</v>
      </c>
      <c r="I344" s="40"/>
      <c r="J344" s="36"/>
      <c r="K344" s="84" t="s">
        <v>1783</v>
      </c>
      <c r="L344" s="13">
        <v>45370</v>
      </c>
    </row>
    <row r="345" spans="1:12" ht="21">
      <c r="A345" s="10" t="s">
        <v>1784</v>
      </c>
      <c r="B345" s="76" t="s">
        <v>40</v>
      </c>
      <c r="C345" s="44" t="s">
        <v>1499</v>
      </c>
      <c r="D345" s="63" t="s">
        <v>164</v>
      </c>
      <c r="E345" s="6">
        <v>84635</v>
      </c>
      <c r="F345" s="15"/>
      <c r="G345" s="2">
        <f>SUM(E345-F345)*1/100</f>
        <v>846.35</v>
      </c>
      <c r="H345" s="7">
        <f t="shared" si="38"/>
        <v>83788.65</v>
      </c>
      <c r="I345" s="40"/>
      <c r="J345" s="36"/>
      <c r="K345" s="95" t="s">
        <v>1785</v>
      </c>
      <c r="L345" s="13">
        <v>45370</v>
      </c>
    </row>
    <row r="346" spans="1:12" ht="21">
      <c r="A346" s="10" t="s">
        <v>1786</v>
      </c>
      <c r="B346" s="76" t="s">
        <v>40</v>
      </c>
      <c r="C346" s="44" t="s">
        <v>152</v>
      </c>
      <c r="D346" s="63" t="s">
        <v>1787</v>
      </c>
      <c r="E346" s="6">
        <v>4200</v>
      </c>
      <c r="F346" s="15"/>
      <c r="G346" s="2"/>
      <c r="H346" s="62">
        <f t="shared" si="38"/>
        <v>4200</v>
      </c>
      <c r="I346" s="40"/>
      <c r="J346" s="64"/>
      <c r="K346" s="67" t="s">
        <v>1788</v>
      </c>
      <c r="L346" s="13">
        <v>45370</v>
      </c>
    </row>
    <row r="347" spans="1:12" ht="21">
      <c r="A347" s="10" t="s">
        <v>1789</v>
      </c>
      <c r="B347" s="76" t="s">
        <v>161</v>
      </c>
      <c r="C347" s="44" t="s">
        <v>172</v>
      </c>
      <c r="D347" s="45" t="s">
        <v>1790</v>
      </c>
      <c r="E347" s="77">
        <v>376960</v>
      </c>
      <c r="F347" s="85"/>
      <c r="G347" s="86">
        <f>SUM(E347-F347)*1/100</f>
        <v>3769.6</v>
      </c>
      <c r="H347" s="91">
        <f t="shared" si="38"/>
        <v>373190.4</v>
      </c>
      <c r="I347" s="40" t="s">
        <v>14</v>
      </c>
      <c r="J347" s="42" t="s">
        <v>162</v>
      </c>
      <c r="K347" s="67"/>
      <c r="L347" s="13">
        <v>45370</v>
      </c>
    </row>
    <row r="348" spans="1:12" ht="21">
      <c r="A348" s="10" t="s">
        <v>1791</v>
      </c>
      <c r="B348" s="76" t="s">
        <v>142</v>
      </c>
      <c r="C348" s="44" t="s">
        <v>169</v>
      </c>
      <c r="D348" s="45" t="s">
        <v>1792</v>
      </c>
      <c r="E348" s="82">
        <v>69496.5</v>
      </c>
      <c r="F348" s="85">
        <f>SUM(E348*7/107)</f>
        <v>4546.5</v>
      </c>
      <c r="G348" s="86">
        <f>SUM(E348-F348)*1/100</f>
        <v>649.5</v>
      </c>
      <c r="H348" s="91">
        <f t="shared" si="38"/>
        <v>68847</v>
      </c>
      <c r="I348" s="40" t="s">
        <v>15</v>
      </c>
      <c r="J348" s="34" t="s">
        <v>96</v>
      </c>
      <c r="K348" s="38" t="s">
        <v>1793</v>
      </c>
      <c r="L348" s="13">
        <v>45370</v>
      </c>
    </row>
    <row r="349" spans="1:12" ht="21">
      <c r="A349" s="10" t="s">
        <v>1794</v>
      </c>
      <c r="B349" s="76" t="s">
        <v>1098</v>
      </c>
      <c r="C349" s="44" t="s">
        <v>1795</v>
      </c>
      <c r="D349" s="45" t="s">
        <v>1796</v>
      </c>
      <c r="E349" s="77">
        <v>2400</v>
      </c>
      <c r="F349" s="85"/>
      <c r="G349" s="86"/>
      <c r="H349" s="91">
        <f t="shared" si="38"/>
        <v>2400</v>
      </c>
      <c r="I349" s="40" t="s">
        <v>18</v>
      </c>
      <c r="J349" s="64" t="s">
        <v>134</v>
      </c>
      <c r="K349" s="38"/>
      <c r="L349" s="13">
        <v>45370</v>
      </c>
    </row>
    <row r="350" spans="1:12" ht="21">
      <c r="A350" s="3" t="s">
        <v>1797</v>
      </c>
      <c r="B350" s="9" t="s">
        <v>751</v>
      </c>
      <c r="C350" s="44" t="s">
        <v>1798</v>
      </c>
      <c r="D350" s="63" t="s">
        <v>743</v>
      </c>
      <c r="E350" s="27">
        <v>47748</v>
      </c>
      <c r="F350" s="85">
        <f>SUM(E350*7/107)</f>
        <v>3123.700934579439</v>
      </c>
      <c r="G350" s="86">
        <f>SUM(E350-F350)*1/100</f>
        <v>446.24299065420564</v>
      </c>
      <c r="H350" s="7">
        <f t="shared" si="38"/>
        <v>47301.75700934579</v>
      </c>
      <c r="I350" s="40" t="s">
        <v>18</v>
      </c>
      <c r="J350" s="36" t="s">
        <v>1799</v>
      </c>
      <c r="K350" s="39" t="s">
        <v>737</v>
      </c>
      <c r="L350" s="13">
        <v>45370</v>
      </c>
    </row>
    <row r="351" spans="1:12" ht="21">
      <c r="A351" s="10" t="s">
        <v>1800</v>
      </c>
      <c r="B351" s="9" t="s">
        <v>121</v>
      </c>
      <c r="C351" s="44" t="s">
        <v>45</v>
      </c>
      <c r="D351" s="63" t="s">
        <v>1801</v>
      </c>
      <c r="E351" s="6">
        <v>14166</v>
      </c>
      <c r="F351" s="85">
        <f>SUM(E351*7/107)</f>
        <v>926.7476635514018</v>
      </c>
      <c r="G351" s="86">
        <f>SUM(E351-F351)*1/100</f>
        <v>132.39252336448598</v>
      </c>
      <c r="H351" s="7">
        <f t="shared" si="38"/>
        <v>14033.607476635514</v>
      </c>
      <c r="I351" s="40" t="s">
        <v>18</v>
      </c>
      <c r="J351" s="36" t="s">
        <v>122</v>
      </c>
      <c r="K351" s="35" t="s">
        <v>1802</v>
      </c>
      <c r="L351" s="13">
        <v>45370</v>
      </c>
    </row>
    <row r="352" spans="1:12" ht="21">
      <c r="A352" s="3" t="s">
        <v>1803</v>
      </c>
      <c r="B352" s="9" t="s">
        <v>1804</v>
      </c>
      <c r="C352" s="44" t="s">
        <v>125</v>
      </c>
      <c r="D352" s="63" t="s">
        <v>1805</v>
      </c>
      <c r="E352" s="27">
        <v>48685</v>
      </c>
      <c r="F352" s="85">
        <f>SUM(E352*7/107)</f>
        <v>3185</v>
      </c>
      <c r="G352" s="86">
        <f>SUM(E352-F352)*1/100</f>
        <v>455</v>
      </c>
      <c r="H352" s="7">
        <f t="shared" si="38"/>
        <v>48230</v>
      </c>
      <c r="I352" s="40" t="s">
        <v>14</v>
      </c>
      <c r="J352" s="36" t="s">
        <v>951</v>
      </c>
      <c r="K352" s="39" t="s">
        <v>1806</v>
      </c>
      <c r="L352" s="13">
        <v>45370</v>
      </c>
    </row>
    <row r="353" spans="1:12" ht="21">
      <c r="A353" s="10" t="s">
        <v>1807</v>
      </c>
      <c r="B353" s="9" t="s">
        <v>1808</v>
      </c>
      <c r="C353" s="44" t="s">
        <v>125</v>
      </c>
      <c r="D353" s="63" t="s">
        <v>1809</v>
      </c>
      <c r="E353" s="6">
        <v>803249</v>
      </c>
      <c r="F353" s="85">
        <f>SUM(E353*7/107)</f>
        <v>52549</v>
      </c>
      <c r="G353" s="86">
        <f>SUM(E353-F353)*1/100</f>
        <v>7507</v>
      </c>
      <c r="H353" s="7">
        <f>SUM(E353-G353)-4250</f>
        <v>791492</v>
      </c>
      <c r="I353" s="40" t="s">
        <v>15</v>
      </c>
      <c r="J353" s="36" t="s">
        <v>330</v>
      </c>
      <c r="K353" s="35" t="s">
        <v>1810</v>
      </c>
      <c r="L353" s="13">
        <v>45370</v>
      </c>
    </row>
    <row r="354" spans="1:12" ht="21">
      <c r="A354" s="10"/>
      <c r="B354" s="9" t="s">
        <v>26</v>
      </c>
      <c r="C354" s="44"/>
      <c r="D354" s="63" t="s">
        <v>27</v>
      </c>
      <c r="E354" s="6"/>
      <c r="F354" s="85"/>
      <c r="G354" s="86"/>
      <c r="H354" s="7">
        <v>4250</v>
      </c>
      <c r="I354" s="40" t="s">
        <v>17</v>
      </c>
      <c r="J354" s="64" t="s">
        <v>28</v>
      </c>
      <c r="K354" s="38"/>
      <c r="L354" s="13">
        <v>45370</v>
      </c>
    </row>
    <row r="355" spans="1:12" ht="21">
      <c r="A355" s="10" t="s">
        <v>1811</v>
      </c>
      <c r="B355" s="9" t="s">
        <v>133</v>
      </c>
      <c r="C355" s="44" t="s">
        <v>125</v>
      </c>
      <c r="D355" s="45" t="s">
        <v>1812</v>
      </c>
      <c r="E355" s="77">
        <v>1176666</v>
      </c>
      <c r="F355" s="78">
        <f>SUM(E355*7/107)</f>
        <v>76978.14953271027</v>
      </c>
      <c r="G355" s="79">
        <f>SUM(E355-F355)*1/100</f>
        <v>10996.878504672897</v>
      </c>
      <c r="H355" s="80">
        <f aca="true" t="shared" si="43" ref="H355:H396">SUM(E355-G355)</f>
        <v>1165669.1214953272</v>
      </c>
      <c r="I355" s="40" t="s">
        <v>15</v>
      </c>
      <c r="J355" s="34" t="s">
        <v>35</v>
      </c>
      <c r="K355" s="43" t="s">
        <v>1813</v>
      </c>
      <c r="L355" s="13">
        <v>45371</v>
      </c>
    </row>
    <row r="356" spans="1:12" ht="21">
      <c r="A356" s="10" t="s">
        <v>1814</v>
      </c>
      <c r="B356" s="33" t="s">
        <v>33</v>
      </c>
      <c r="C356" s="4" t="s">
        <v>60</v>
      </c>
      <c r="D356" s="17" t="s">
        <v>1815</v>
      </c>
      <c r="E356" s="6">
        <v>196</v>
      </c>
      <c r="F356" s="78"/>
      <c r="G356" s="79"/>
      <c r="H356" s="7">
        <f t="shared" si="43"/>
        <v>196</v>
      </c>
      <c r="I356" s="40" t="s">
        <v>17</v>
      </c>
      <c r="J356" s="42" t="s">
        <v>34</v>
      </c>
      <c r="K356" s="43" t="s">
        <v>1816</v>
      </c>
      <c r="L356" s="13">
        <v>45372</v>
      </c>
    </row>
    <row r="357" spans="1:12" ht="21">
      <c r="A357" s="21" t="s">
        <v>1817</v>
      </c>
      <c r="B357" s="33" t="s">
        <v>33</v>
      </c>
      <c r="C357" s="4" t="s">
        <v>169</v>
      </c>
      <c r="D357" s="5" t="s">
        <v>46</v>
      </c>
      <c r="E357" s="23">
        <v>574</v>
      </c>
      <c r="F357" s="78"/>
      <c r="G357" s="79"/>
      <c r="H357" s="7">
        <f t="shared" si="43"/>
        <v>574</v>
      </c>
      <c r="I357" s="19"/>
      <c r="J357" s="20"/>
      <c r="K357" s="35" t="s">
        <v>1818</v>
      </c>
      <c r="L357" s="13">
        <v>45372</v>
      </c>
    </row>
    <row r="358" spans="1:12" ht="21">
      <c r="A358" s="21" t="s">
        <v>1819</v>
      </c>
      <c r="B358" s="33" t="s">
        <v>33</v>
      </c>
      <c r="C358" s="44" t="s">
        <v>60</v>
      </c>
      <c r="D358" s="5" t="s">
        <v>46</v>
      </c>
      <c r="E358" s="82">
        <v>3500</v>
      </c>
      <c r="F358" s="78"/>
      <c r="G358" s="79"/>
      <c r="H358" s="7">
        <f t="shared" si="43"/>
        <v>3500</v>
      </c>
      <c r="I358" s="41">
        <f>SUM(H356:H362)</f>
        <v>12353.75</v>
      </c>
      <c r="J358" s="36"/>
      <c r="K358" s="35" t="s">
        <v>1820</v>
      </c>
      <c r="L358" s="13">
        <v>45372</v>
      </c>
    </row>
    <row r="359" spans="1:12" ht="21">
      <c r="A359" s="21" t="s">
        <v>1821</v>
      </c>
      <c r="B359" s="33" t="s">
        <v>33</v>
      </c>
      <c r="C359" s="44" t="s">
        <v>60</v>
      </c>
      <c r="D359" s="5" t="s">
        <v>46</v>
      </c>
      <c r="E359" s="77">
        <v>300</v>
      </c>
      <c r="F359" s="78"/>
      <c r="G359" s="79"/>
      <c r="H359" s="7">
        <f t="shared" si="43"/>
        <v>300</v>
      </c>
      <c r="I359" s="40"/>
      <c r="J359" s="36"/>
      <c r="K359" s="35" t="s">
        <v>1822</v>
      </c>
      <c r="L359" s="13">
        <v>45372</v>
      </c>
    </row>
    <row r="360" spans="1:12" ht="21">
      <c r="A360" s="18" t="s">
        <v>1823</v>
      </c>
      <c r="B360" s="33" t="s">
        <v>33</v>
      </c>
      <c r="C360" s="44" t="s">
        <v>60</v>
      </c>
      <c r="D360" s="5" t="s">
        <v>46</v>
      </c>
      <c r="E360" s="6">
        <v>714</v>
      </c>
      <c r="F360" s="78"/>
      <c r="G360" s="79"/>
      <c r="H360" s="7">
        <f t="shared" si="43"/>
        <v>714</v>
      </c>
      <c r="I360" s="40"/>
      <c r="J360" s="36"/>
      <c r="K360" s="35" t="s">
        <v>1824</v>
      </c>
      <c r="L360" s="13">
        <v>45372</v>
      </c>
    </row>
    <row r="361" spans="1:12" ht="21">
      <c r="A361" s="10" t="s">
        <v>1825</v>
      </c>
      <c r="B361" s="33" t="s">
        <v>33</v>
      </c>
      <c r="C361" s="44" t="s">
        <v>169</v>
      </c>
      <c r="D361" s="5" t="s">
        <v>46</v>
      </c>
      <c r="E361" s="6">
        <v>3334.75</v>
      </c>
      <c r="F361" s="78"/>
      <c r="G361" s="79"/>
      <c r="H361" s="7">
        <f t="shared" si="43"/>
        <v>3334.75</v>
      </c>
      <c r="I361" s="40"/>
      <c r="J361" s="34"/>
      <c r="K361" s="39" t="s">
        <v>1826</v>
      </c>
      <c r="L361" s="13">
        <v>45372</v>
      </c>
    </row>
    <row r="362" spans="1:12" ht="21">
      <c r="A362" s="21" t="s">
        <v>1827</v>
      </c>
      <c r="B362" s="33" t="s">
        <v>33</v>
      </c>
      <c r="C362" s="44" t="s">
        <v>60</v>
      </c>
      <c r="D362" s="5" t="s">
        <v>46</v>
      </c>
      <c r="E362" s="6">
        <v>3735</v>
      </c>
      <c r="F362" s="78"/>
      <c r="G362" s="79"/>
      <c r="H362" s="7">
        <f t="shared" si="43"/>
        <v>3735</v>
      </c>
      <c r="I362" s="40"/>
      <c r="J362" s="34"/>
      <c r="K362" s="84" t="s">
        <v>1828</v>
      </c>
      <c r="L362" s="13">
        <v>45372</v>
      </c>
    </row>
    <row r="363" spans="1:12" ht="21">
      <c r="A363" s="21" t="s">
        <v>1829</v>
      </c>
      <c r="B363" s="76" t="s">
        <v>65</v>
      </c>
      <c r="C363" s="4" t="s">
        <v>1675</v>
      </c>
      <c r="D363" s="5" t="s">
        <v>30</v>
      </c>
      <c r="E363" s="23">
        <v>1615</v>
      </c>
      <c r="F363" s="78"/>
      <c r="G363" s="79"/>
      <c r="H363" s="7">
        <f t="shared" si="43"/>
        <v>1615</v>
      </c>
      <c r="I363" s="25" t="s">
        <v>17</v>
      </c>
      <c r="J363" s="20" t="s">
        <v>36</v>
      </c>
      <c r="K363" s="35" t="s">
        <v>1830</v>
      </c>
      <c r="L363" s="13">
        <v>45372</v>
      </c>
    </row>
    <row r="364" spans="1:12" ht="21">
      <c r="A364" s="10" t="s">
        <v>1831</v>
      </c>
      <c r="B364" s="76" t="s">
        <v>65</v>
      </c>
      <c r="C364" s="4" t="s">
        <v>58</v>
      </c>
      <c r="D364" s="5" t="s">
        <v>30</v>
      </c>
      <c r="E364" s="6">
        <v>4978</v>
      </c>
      <c r="F364" s="78"/>
      <c r="G364" s="79"/>
      <c r="H364" s="7">
        <f t="shared" si="43"/>
        <v>4978</v>
      </c>
      <c r="I364" s="41">
        <f>SUM(H363:H365)</f>
        <v>9228</v>
      </c>
      <c r="J364" s="64"/>
      <c r="K364" s="35" t="s">
        <v>1832</v>
      </c>
      <c r="L364" s="13">
        <v>45372</v>
      </c>
    </row>
    <row r="365" spans="1:12" ht="21">
      <c r="A365" s="10" t="s">
        <v>1833</v>
      </c>
      <c r="B365" s="76" t="s">
        <v>65</v>
      </c>
      <c r="C365" s="4" t="s">
        <v>1834</v>
      </c>
      <c r="D365" s="45" t="s">
        <v>1835</v>
      </c>
      <c r="E365" s="6">
        <v>2635</v>
      </c>
      <c r="F365" s="78"/>
      <c r="G365" s="79"/>
      <c r="H365" s="7">
        <f t="shared" si="43"/>
        <v>2635</v>
      </c>
      <c r="I365" s="40"/>
      <c r="J365" s="34"/>
      <c r="K365" s="35" t="s">
        <v>1836</v>
      </c>
      <c r="L365" s="13">
        <v>45372</v>
      </c>
    </row>
    <row r="366" spans="1:12" ht="21">
      <c r="A366" s="10" t="s">
        <v>1837</v>
      </c>
      <c r="B366" s="76" t="s">
        <v>1838</v>
      </c>
      <c r="C366" s="4" t="s">
        <v>1505</v>
      </c>
      <c r="D366" s="5" t="s">
        <v>1839</v>
      </c>
      <c r="E366" s="6">
        <v>40553</v>
      </c>
      <c r="F366" s="15">
        <f aca="true" t="shared" si="44" ref="F366:F373">SUM(E366*7/107)</f>
        <v>2653</v>
      </c>
      <c r="G366" s="2">
        <f aca="true" t="shared" si="45" ref="G366:G372">SUM(E366-F366)*1/100</f>
        <v>379</v>
      </c>
      <c r="H366" s="7">
        <f t="shared" si="43"/>
        <v>40174</v>
      </c>
      <c r="I366" s="19" t="s">
        <v>17</v>
      </c>
      <c r="J366" s="34" t="s">
        <v>1840</v>
      </c>
      <c r="K366" s="38"/>
      <c r="L366" s="13">
        <v>45372</v>
      </c>
    </row>
    <row r="367" spans="1:12" ht="21">
      <c r="A367" s="10" t="s">
        <v>1841</v>
      </c>
      <c r="B367" s="33" t="s">
        <v>52</v>
      </c>
      <c r="C367" s="44" t="s">
        <v>73</v>
      </c>
      <c r="D367" s="63" t="s">
        <v>1842</v>
      </c>
      <c r="E367" s="48">
        <v>2675</v>
      </c>
      <c r="F367" s="158">
        <f t="shared" si="44"/>
        <v>175</v>
      </c>
      <c r="G367" s="159">
        <f t="shared" si="45"/>
        <v>25</v>
      </c>
      <c r="H367" s="62">
        <f t="shared" si="43"/>
        <v>2650</v>
      </c>
      <c r="I367" s="40" t="s">
        <v>14</v>
      </c>
      <c r="J367" s="171" t="s">
        <v>53</v>
      </c>
      <c r="K367" s="35" t="s">
        <v>1843</v>
      </c>
      <c r="L367" s="13">
        <v>45378</v>
      </c>
    </row>
    <row r="368" spans="1:12" ht="21">
      <c r="A368" s="18" t="s">
        <v>1844</v>
      </c>
      <c r="B368" s="33" t="s">
        <v>52</v>
      </c>
      <c r="C368" s="44" t="s">
        <v>47</v>
      </c>
      <c r="D368" s="63" t="s">
        <v>1842</v>
      </c>
      <c r="E368" s="6">
        <v>2675</v>
      </c>
      <c r="F368" s="158">
        <f t="shared" si="44"/>
        <v>175</v>
      </c>
      <c r="G368" s="159">
        <f t="shared" si="45"/>
        <v>25</v>
      </c>
      <c r="H368" s="62">
        <f t="shared" si="43"/>
        <v>2650</v>
      </c>
      <c r="I368" s="40"/>
      <c r="J368" s="34"/>
      <c r="K368" s="35" t="s">
        <v>1845</v>
      </c>
      <c r="L368" s="13">
        <v>45378</v>
      </c>
    </row>
    <row r="369" spans="1:12" ht="21">
      <c r="A369" s="18" t="s">
        <v>1846</v>
      </c>
      <c r="B369" s="33" t="s">
        <v>52</v>
      </c>
      <c r="C369" s="44" t="s">
        <v>123</v>
      </c>
      <c r="D369" s="63" t="s">
        <v>1842</v>
      </c>
      <c r="E369" s="48">
        <v>3210</v>
      </c>
      <c r="F369" s="158">
        <f t="shared" si="44"/>
        <v>210</v>
      </c>
      <c r="G369" s="159">
        <f t="shared" si="45"/>
        <v>30</v>
      </c>
      <c r="H369" s="62">
        <f t="shared" si="43"/>
        <v>3180</v>
      </c>
      <c r="I369" s="40"/>
      <c r="J369" s="64"/>
      <c r="K369" s="35" t="s">
        <v>1847</v>
      </c>
      <c r="L369" s="13">
        <v>45378</v>
      </c>
    </row>
    <row r="370" spans="1:12" ht="21">
      <c r="A370" s="18" t="s">
        <v>1848</v>
      </c>
      <c r="B370" s="33" t="s">
        <v>52</v>
      </c>
      <c r="C370" s="44" t="s">
        <v>63</v>
      </c>
      <c r="D370" s="63" t="s">
        <v>1842</v>
      </c>
      <c r="E370" s="8">
        <v>2675</v>
      </c>
      <c r="F370" s="158">
        <f t="shared" si="44"/>
        <v>175</v>
      </c>
      <c r="G370" s="159">
        <f t="shared" si="45"/>
        <v>25</v>
      </c>
      <c r="H370" s="7">
        <f t="shared" si="43"/>
        <v>2650</v>
      </c>
      <c r="I370" s="41">
        <f>SUM(H367:H374)</f>
        <v>24090.23364485981</v>
      </c>
      <c r="J370" s="25"/>
      <c r="K370" s="35" t="s">
        <v>1849</v>
      </c>
      <c r="L370" s="13">
        <v>45378</v>
      </c>
    </row>
    <row r="371" spans="1:12" ht="21">
      <c r="A371" s="10" t="s">
        <v>1850</v>
      </c>
      <c r="B371" s="33" t="s">
        <v>52</v>
      </c>
      <c r="C371" s="44" t="s">
        <v>136</v>
      </c>
      <c r="D371" s="63" t="s">
        <v>1724</v>
      </c>
      <c r="E371" s="6">
        <v>3000</v>
      </c>
      <c r="F371" s="158">
        <f t="shared" si="44"/>
        <v>196.26168224299064</v>
      </c>
      <c r="G371" s="159">
        <f t="shared" si="45"/>
        <v>28.037383177570096</v>
      </c>
      <c r="H371" s="7">
        <f t="shared" si="43"/>
        <v>2971.96261682243</v>
      </c>
      <c r="I371" s="41"/>
      <c r="J371" s="34"/>
      <c r="K371" s="39" t="s">
        <v>1851</v>
      </c>
      <c r="L371" s="13">
        <v>45378</v>
      </c>
    </row>
    <row r="372" spans="1:12" ht="21">
      <c r="A372" s="10" t="s">
        <v>1852</v>
      </c>
      <c r="B372" s="33" t="s">
        <v>52</v>
      </c>
      <c r="C372" s="44" t="s">
        <v>66</v>
      </c>
      <c r="D372" s="63" t="s">
        <v>1724</v>
      </c>
      <c r="E372" s="6">
        <v>2675</v>
      </c>
      <c r="F372" s="158">
        <f t="shared" si="44"/>
        <v>175</v>
      </c>
      <c r="G372" s="159">
        <f t="shared" si="45"/>
        <v>25</v>
      </c>
      <c r="H372" s="7">
        <f t="shared" si="43"/>
        <v>2650</v>
      </c>
      <c r="I372" s="19"/>
      <c r="J372" s="34"/>
      <c r="K372" s="39" t="s">
        <v>1853</v>
      </c>
      <c r="L372" s="13">
        <v>45378</v>
      </c>
    </row>
    <row r="373" spans="1:12" ht="21">
      <c r="A373" s="10" t="s">
        <v>1854</v>
      </c>
      <c r="B373" s="33" t="s">
        <v>52</v>
      </c>
      <c r="C373" s="44" t="s">
        <v>61</v>
      </c>
      <c r="D373" s="63" t="s">
        <v>1855</v>
      </c>
      <c r="E373" s="6">
        <v>4732.5</v>
      </c>
      <c r="F373" s="15">
        <f t="shared" si="44"/>
        <v>309.60280373831773</v>
      </c>
      <c r="G373" s="2">
        <f>SUM(E373-F373)*1/100</f>
        <v>44.228971962616825</v>
      </c>
      <c r="H373" s="7">
        <f t="shared" si="43"/>
        <v>4688.271028037383</v>
      </c>
      <c r="I373" s="40"/>
      <c r="J373" s="34"/>
      <c r="K373" s="39" t="s">
        <v>1856</v>
      </c>
      <c r="L373" s="13">
        <v>45378</v>
      </c>
    </row>
    <row r="374" spans="1:12" ht="21">
      <c r="A374" s="21" t="s">
        <v>1857</v>
      </c>
      <c r="B374" s="33" t="s">
        <v>52</v>
      </c>
      <c r="C374" s="44" t="s">
        <v>125</v>
      </c>
      <c r="D374" s="63" t="s">
        <v>1855</v>
      </c>
      <c r="E374" s="6">
        <v>2675</v>
      </c>
      <c r="F374" s="15">
        <f aca="true" t="shared" si="46" ref="F374:F383">SUM(E374*7/107)</f>
        <v>175</v>
      </c>
      <c r="G374" s="2">
        <f>SUM(E374-F374)*1/100</f>
        <v>25</v>
      </c>
      <c r="H374" s="7">
        <f t="shared" si="43"/>
        <v>2650</v>
      </c>
      <c r="I374" s="40"/>
      <c r="J374" s="34"/>
      <c r="K374" s="84" t="s">
        <v>1858</v>
      </c>
      <c r="L374" s="13">
        <v>45378</v>
      </c>
    </row>
    <row r="375" spans="1:12" ht="21">
      <c r="A375" s="10" t="s">
        <v>1859</v>
      </c>
      <c r="B375" s="33" t="s">
        <v>416</v>
      </c>
      <c r="C375" s="4" t="s">
        <v>125</v>
      </c>
      <c r="D375" s="17" t="s">
        <v>1860</v>
      </c>
      <c r="E375" s="6">
        <v>83055</v>
      </c>
      <c r="F375" s="78">
        <f t="shared" si="46"/>
        <v>5433.5046728971965</v>
      </c>
      <c r="G375" s="79">
        <v>776.22</v>
      </c>
      <c r="H375" s="7">
        <f t="shared" si="43"/>
        <v>82278.78</v>
      </c>
      <c r="I375" s="40" t="s">
        <v>16</v>
      </c>
      <c r="J375" s="42" t="s">
        <v>418</v>
      </c>
      <c r="K375" s="43" t="s">
        <v>1861</v>
      </c>
      <c r="L375" s="13">
        <v>45378</v>
      </c>
    </row>
    <row r="376" spans="1:12" ht="21">
      <c r="A376" s="21" t="s">
        <v>1862</v>
      </c>
      <c r="B376" s="33" t="s">
        <v>170</v>
      </c>
      <c r="C376" s="4" t="s">
        <v>125</v>
      </c>
      <c r="D376" s="5" t="s">
        <v>403</v>
      </c>
      <c r="E376" s="23">
        <v>2033</v>
      </c>
      <c r="F376" s="78">
        <f t="shared" si="46"/>
        <v>133</v>
      </c>
      <c r="G376" s="79">
        <f>SUM(E376-F376)*1/100</f>
        <v>19</v>
      </c>
      <c r="H376" s="7">
        <f t="shared" si="43"/>
        <v>2014</v>
      </c>
      <c r="I376" s="19" t="s">
        <v>18</v>
      </c>
      <c r="J376" s="64" t="s">
        <v>70</v>
      </c>
      <c r="K376" s="35" t="s">
        <v>1863</v>
      </c>
      <c r="L376" s="13">
        <v>45378</v>
      </c>
    </row>
    <row r="377" spans="1:12" ht="21">
      <c r="A377" s="21" t="s">
        <v>1864</v>
      </c>
      <c r="B377" s="33" t="s">
        <v>170</v>
      </c>
      <c r="C377" s="4" t="s">
        <v>60</v>
      </c>
      <c r="D377" s="5" t="s">
        <v>91</v>
      </c>
      <c r="E377" s="82">
        <v>3852</v>
      </c>
      <c r="F377" s="78">
        <f t="shared" si="46"/>
        <v>252</v>
      </c>
      <c r="G377" s="79">
        <f>SUM(E377-F377)*1/100</f>
        <v>36</v>
      </c>
      <c r="H377" s="7">
        <f t="shared" si="43"/>
        <v>3816</v>
      </c>
      <c r="I377" s="41">
        <f>SUM(H376:H377)</f>
        <v>5830</v>
      </c>
      <c r="J377" s="36"/>
      <c r="K377" s="35" t="s">
        <v>1865</v>
      </c>
      <c r="L377" s="13">
        <v>45378</v>
      </c>
    </row>
    <row r="378" spans="1:12" ht="21">
      <c r="A378" s="21" t="s">
        <v>1866</v>
      </c>
      <c r="B378" s="33" t="s">
        <v>804</v>
      </c>
      <c r="C378" s="4" t="s">
        <v>1867</v>
      </c>
      <c r="D378" s="5" t="s">
        <v>30</v>
      </c>
      <c r="E378" s="82">
        <v>76027.78</v>
      </c>
      <c r="F378" s="78">
        <f t="shared" si="46"/>
        <v>4973.78</v>
      </c>
      <c r="G378" s="79">
        <f>SUM(E378-F378)*1/100</f>
        <v>710.54</v>
      </c>
      <c r="H378" s="7">
        <f t="shared" si="43"/>
        <v>75317.24</v>
      </c>
      <c r="I378" s="40" t="s">
        <v>37</v>
      </c>
      <c r="J378" s="36" t="s">
        <v>42</v>
      </c>
      <c r="K378" s="35" t="s">
        <v>1868</v>
      </c>
      <c r="L378" s="13">
        <v>45378</v>
      </c>
    </row>
    <row r="379" spans="1:12" ht="21">
      <c r="A379" s="21" t="s">
        <v>1869</v>
      </c>
      <c r="B379" s="33" t="s">
        <v>804</v>
      </c>
      <c r="C379" s="44" t="s">
        <v>60</v>
      </c>
      <c r="D379" s="5" t="s">
        <v>30</v>
      </c>
      <c r="E379" s="77">
        <v>66356.05</v>
      </c>
      <c r="F379" s="78">
        <f t="shared" si="46"/>
        <v>4341.05</v>
      </c>
      <c r="G379" s="79">
        <f>SUM(E379-F379)*1/100</f>
        <v>620.15</v>
      </c>
      <c r="H379" s="7">
        <f t="shared" si="43"/>
        <v>65735.90000000001</v>
      </c>
      <c r="I379" s="41">
        <f>SUM(H378:H379)</f>
        <v>141053.14</v>
      </c>
      <c r="J379" s="36"/>
      <c r="K379" s="35" t="s">
        <v>1870</v>
      </c>
      <c r="L379" s="13">
        <v>45378</v>
      </c>
    </row>
    <row r="380" spans="1:12" ht="21">
      <c r="A380" s="21" t="s">
        <v>1871</v>
      </c>
      <c r="B380" s="33" t="s">
        <v>1872</v>
      </c>
      <c r="C380" s="44" t="s">
        <v>1873</v>
      </c>
      <c r="D380" s="5" t="s">
        <v>1874</v>
      </c>
      <c r="E380" s="77">
        <v>8000</v>
      </c>
      <c r="F380" s="78"/>
      <c r="G380" s="79"/>
      <c r="H380" s="7">
        <f t="shared" si="43"/>
        <v>8000</v>
      </c>
      <c r="I380" s="40" t="s">
        <v>14</v>
      </c>
      <c r="J380" s="36" t="s">
        <v>1875</v>
      </c>
      <c r="K380" s="35"/>
      <c r="L380" s="13">
        <v>45378</v>
      </c>
    </row>
    <row r="381" spans="1:12" ht="21">
      <c r="A381" s="18" t="s">
        <v>1876</v>
      </c>
      <c r="B381" s="33" t="s">
        <v>1098</v>
      </c>
      <c r="C381" s="44" t="s">
        <v>1877</v>
      </c>
      <c r="D381" s="5" t="s">
        <v>1878</v>
      </c>
      <c r="E381" s="6">
        <v>20000</v>
      </c>
      <c r="F381" s="78"/>
      <c r="G381" s="79">
        <f>SUM(E381-F381)*1/100</f>
        <v>200</v>
      </c>
      <c r="H381" s="7">
        <f t="shared" si="43"/>
        <v>19800</v>
      </c>
      <c r="I381" s="40" t="s">
        <v>18</v>
      </c>
      <c r="J381" s="36" t="s">
        <v>134</v>
      </c>
      <c r="K381" s="35"/>
      <c r="L381" s="13">
        <v>45378</v>
      </c>
    </row>
    <row r="382" spans="1:12" ht="21">
      <c r="A382" s="10" t="s">
        <v>1879</v>
      </c>
      <c r="B382" s="33" t="s">
        <v>71</v>
      </c>
      <c r="C382" s="44" t="s">
        <v>1517</v>
      </c>
      <c r="D382" s="5" t="s">
        <v>1880</v>
      </c>
      <c r="E382" s="6">
        <v>5885</v>
      </c>
      <c r="F382" s="78">
        <f t="shared" si="46"/>
        <v>385</v>
      </c>
      <c r="G382" s="79">
        <f>SUM(E382-F382)*1/100</f>
        <v>55</v>
      </c>
      <c r="H382" s="7">
        <f t="shared" si="43"/>
        <v>5830</v>
      </c>
      <c r="I382" s="40" t="s">
        <v>14</v>
      </c>
      <c r="J382" s="34" t="s">
        <v>72</v>
      </c>
      <c r="K382" s="39" t="s">
        <v>1881</v>
      </c>
      <c r="L382" s="13">
        <v>45378</v>
      </c>
    </row>
    <row r="383" spans="1:12" ht="21">
      <c r="A383" s="21" t="s">
        <v>1882</v>
      </c>
      <c r="B383" s="33" t="s">
        <v>71</v>
      </c>
      <c r="C383" s="44" t="s">
        <v>1883</v>
      </c>
      <c r="D383" s="17" t="s">
        <v>1880</v>
      </c>
      <c r="E383" s="6">
        <v>2996</v>
      </c>
      <c r="F383" s="78">
        <f t="shared" si="46"/>
        <v>196</v>
      </c>
      <c r="G383" s="79">
        <f>SUM(E383-F383)*1/100</f>
        <v>28</v>
      </c>
      <c r="H383" s="7">
        <f t="shared" si="43"/>
        <v>2968</v>
      </c>
      <c r="I383" s="41">
        <f>SUM(H382:H383)</f>
        <v>8798</v>
      </c>
      <c r="J383" s="34"/>
      <c r="K383" s="84" t="s">
        <v>1884</v>
      </c>
      <c r="L383" s="13">
        <v>45378</v>
      </c>
    </row>
    <row r="384" spans="1:12" ht="21">
      <c r="A384" s="10" t="s">
        <v>1885</v>
      </c>
      <c r="B384" s="33" t="s">
        <v>342</v>
      </c>
      <c r="C384" s="4" t="s">
        <v>685</v>
      </c>
      <c r="D384" s="45" t="s">
        <v>148</v>
      </c>
      <c r="E384" s="6">
        <v>3300</v>
      </c>
      <c r="F384" s="78"/>
      <c r="G384" s="79"/>
      <c r="H384" s="7">
        <f t="shared" si="43"/>
        <v>3300</v>
      </c>
      <c r="I384" s="40" t="s">
        <v>15</v>
      </c>
      <c r="J384" s="36" t="s">
        <v>171</v>
      </c>
      <c r="K384" s="39" t="s">
        <v>1886</v>
      </c>
      <c r="L384" s="13">
        <v>45378</v>
      </c>
    </row>
    <row r="385" spans="1:12" ht="21">
      <c r="A385" s="21" t="s">
        <v>1887</v>
      </c>
      <c r="B385" s="76" t="s">
        <v>1888</v>
      </c>
      <c r="C385" s="4" t="s">
        <v>1499</v>
      </c>
      <c r="D385" s="5" t="s">
        <v>1889</v>
      </c>
      <c r="E385" s="23">
        <v>25000</v>
      </c>
      <c r="F385" s="15">
        <f>SUM(E385*7/107)</f>
        <v>1635.5140186915887</v>
      </c>
      <c r="G385" s="2">
        <f>SUM(E385-F385)*1/100</f>
        <v>233.6448598130841</v>
      </c>
      <c r="H385" s="7">
        <f t="shared" si="43"/>
        <v>24766.355140186915</v>
      </c>
      <c r="I385" s="19" t="s">
        <v>18</v>
      </c>
      <c r="J385" s="20" t="s">
        <v>1890</v>
      </c>
      <c r="K385" s="35" t="s">
        <v>1891</v>
      </c>
      <c r="L385" s="13">
        <v>45378</v>
      </c>
    </row>
    <row r="386" spans="1:12" ht="21">
      <c r="A386" s="10" t="s">
        <v>1892</v>
      </c>
      <c r="B386" s="76" t="s">
        <v>1893</v>
      </c>
      <c r="C386" s="4" t="s">
        <v>125</v>
      </c>
      <c r="D386" s="45" t="s">
        <v>1894</v>
      </c>
      <c r="E386" s="6">
        <v>68333</v>
      </c>
      <c r="F386" s="15">
        <f>SUM(E386*7/107)</f>
        <v>4470.383177570094</v>
      </c>
      <c r="G386" s="2">
        <f>SUM(E386-F386)*1/100</f>
        <v>638.626168224299</v>
      </c>
      <c r="H386" s="7">
        <f t="shared" si="43"/>
        <v>67694.3738317757</v>
      </c>
      <c r="I386" s="40" t="s">
        <v>14</v>
      </c>
      <c r="J386" s="34" t="s">
        <v>400</v>
      </c>
      <c r="K386" s="35" t="s">
        <v>1895</v>
      </c>
      <c r="L386" s="13">
        <v>45378</v>
      </c>
    </row>
    <row r="387" spans="1:12" ht="21">
      <c r="A387" s="10" t="s">
        <v>1896</v>
      </c>
      <c r="B387" s="76" t="s">
        <v>48</v>
      </c>
      <c r="C387" s="4" t="s">
        <v>49</v>
      </c>
      <c r="D387" s="5" t="s">
        <v>1897</v>
      </c>
      <c r="E387" s="6">
        <v>7000</v>
      </c>
      <c r="F387" s="15"/>
      <c r="G387" s="2"/>
      <c r="H387" s="7">
        <f t="shared" si="43"/>
        <v>7000</v>
      </c>
      <c r="I387" s="19" t="s">
        <v>16</v>
      </c>
      <c r="J387" s="34" t="s">
        <v>50</v>
      </c>
      <c r="K387" s="38"/>
      <c r="L387" s="13">
        <v>45378</v>
      </c>
    </row>
    <row r="388" spans="1:12" ht="21">
      <c r="A388" s="21" t="s">
        <v>1898</v>
      </c>
      <c r="B388" s="76" t="s">
        <v>48</v>
      </c>
      <c r="C388" s="4" t="s">
        <v>49</v>
      </c>
      <c r="D388" s="5" t="s">
        <v>1899</v>
      </c>
      <c r="E388" s="6">
        <v>7000</v>
      </c>
      <c r="F388" s="15"/>
      <c r="G388" s="2"/>
      <c r="H388" s="7">
        <f t="shared" si="43"/>
        <v>7000</v>
      </c>
      <c r="I388" s="41">
        <f>SUM(H387:H388)</f>
        <v>14000</v>
      </c>
      <c r="J388" s="36"/>
      <c r="K388" s="84"/>
      <c r="L388" s="13">
        <v>45378</v>
      </c>
    </row>
    <row r="389" spans="1:12" ht="21">
      <c r="A389" s="10" t="s">
        <v>1900</v>
      </c>
      <c r="B389" s="76" t="s">
        <v>1901</v>
      </c>
      <c r="C389" s="44" t="s">
        <v>132</v>
      </c>
      <c r="D389" s="63" t="s">
        <v>1902</v>
      </c>
      <c r="E389" s="6">
        <v>2500</v>
      </c>
      <c r="F389" s="15"/>
      <c r="G389" s="2"/>
      <c r="H389" s="7">
        <f t="shared" si="43"/>
        <v>2500</v>
      </c>
      <c r="I389" s="40" t="s">
        <v>14</v>
      </c>
      <c r="J389" s="36" t="s">
        <v>702</v>
      </c>
      <c r="K389" s="95"/>
      <c r="L389" s="13">
        <v>45378</v>
      </c>
    </row>
    <row r="390" spans="1:12" ht="21">
      <c r="A390" s="10" t="s">
        <v>1903</v>
      </c>
      <c r="B390" s="76" t="s">
        <v>75</v>
      </c>
      <c r="C390" s="44" t="s">
        <v>1904</v>
      </c>
      <c r="D390" s="63" t="s">
        <v>1905</v>
      </c>
      <c r="E390" s="6">
        <v>17779.49</v>
      </c>
      <c r="F390" s="15">
        <f>SUM(E390*7/107)</f>
        <v>1163.1442056074768</v>
      </c>
      <c r="G390" s="2">
        <f>SUM(E390-F390)*1/100</f>
        <v>166.16345794392524</v>
      </c>
      <c r="H390" s="62">
        <f t="shared" si="43"/>
        <v>17613.326542056075</v>
      </c>
      <c r="I390" s="40" t="s">
        <v>16</v>
      </c>
      <c r="J390" s="36" t="s">
        <v>77</v>
      </c>
      <c r="K390" s="67" t="s">
        <v>1906</v>
      </c>
      <c r="L390" s="13">
        <v>45378</v>
      </c>
    </row>
    <row r="391" spans="1:12" ht="21">
      <c r="A391" s="10" t="s">
        <v>1907</v>
      </c>
      <c r="B391" s="9" t="s">
        <v>147</v>
      </c>
      <c r="C391" s="44" t="s">
        <v>109</v>
      </c>
      <c r="D391" s="63" t="s">
        <v>1908</v>
      </c>
      <c r="E391" s="6">
        <v>5805</v>
      </c>
      <c r="F391" s="15"/>
      <c r="G391" s="2"/>
      <c r="H391" s="7">
        <f t="shared" si="43"/>
        <v>5805</v>
      </c>
      <c r="I391" s="40" t="s">
        <v>18</v>
      </c>
      <c r="J391" s="34" t="s">
        <v>127</v>
      </c>
      <c r="K391" s="39"/>
      <c r="L391" s="13">
        <v>45378</v>
      </c>
    </row>
    <row r="392" spans="1:12" ht="21">
      <c r="A392" s="18" t="s">
        <v>1909</v>
      </c>
      <c r="B392" s="33" t="s">
        <v>71</v>
      </c>
      <c r="C392" s="44" t="s">
        <v>44</v>
      </c>
      <c r="D392" s="63" t="s">
        <v>1880</v>
      </c>
      <c r="E392" s="27">
        <v>3451.55</v>
      </c>
      <c r="F392" s="15">
        <f aca="true" t="shared" si="47" ref="F392:F401">SUM(E392*7/107)</f>
        <v>225.80233644859814</v>
      </c>
      <c r="G392" s="2">
        <f>SUM(E392-F392)*1/100</f>
        <v>32.257476635514024</v>
      </c>
      <c r="H392" s="7">
        <f t="shared" si="43"/>
        <v>3419.292523364486</v>
      </c>
      <c r="I392" s="40" t="s">
        <v>14</v>
      </c>
      <c r="J392" s="34" t="s">
        <v>72</v>
      </c>
      <c r="K392" s="37"/>
      <c r="L392" s="13">
        <v>45378</v>
      </c>
    </row>
    <row r="393" spans="1:12" ht="21">
      <c r="A393" s="10" t="s">
        <v>1910</v>
      </c>
      <c r="B393" s="9" t="s">
        <v>81</v>
      </c>
      <c r="C393" s="44" t="s">
        <v>125</v>
      </c>
      <c r="D393" s="63" t="s">
        <v>1911</v>
      </c>
      <c r="E393" s="6">
        <v>22256</v>
      </c>
      <c r="F393" s="15">
        <f t="shared" si="47"/>
        <v>1456</v>
      </c>
      <c r="G393" s="2">
        <f>SUM(E393-F393)*1/100</f>
        <v>208</v>
      </c>
      <c r="H393" s="7">
        <f t="shared" si="43"/>
        <v>22048</v>
      </c>
      <c r="I393" s="40" t="s">
        <v>15</v>
      </c>
      <c r="J393" s="34" t="s">
        <v>82</v>
      </c>
      <c r="K393" s="14" t="s">
        <v>1912</v>
      </c>
      <c r="L393" s="13">
        <v>45378</v>
      </c>
    </row>
    <row r="394" spans="1:12" ht="21">
      <c r="A394" s="10" t="s">
        <v>1913</v>
      </c>
      <c r="B394" s="9" t="s">
        <v>1914</v>
      </c>
      <c r="C394" s="44" t="s">
        <v>125</v>
      </c>
      <c r="D394" s="63" t="s">
        <v>1915</v>
      </c>
      <c r="E394" s="6">
        <v>74272</v>
      </c>
      <c r="F394" s="15">
        <f t="shared" si="47"/>
        <v>4858.915887850468</v>
      </c>
      <c r="G394" s="2">
        <f>SUM(E394-F394)*1/100</f>
        <v>694.1308411214953</v>
      </c>
      <c r="H394" s="7">
        <f t="shared" si="43"/>
        <v>73577.8691588785</v>
      </c>
      <c r="I394" s="40" t="s">
        <v>14</v>
      </c>
      <c r="J394" s="34" t="s">
        <v>408</v>
      </c>
      <c r="K394" s="14" t="s">
        <v>1916</v>
      </c>
      <c r="L394" s="13">
        <v>45378</v>
      </c>
    </row>
    <row r="395" spans="1:12" ht="21">
      <c r="A395" s="10" t="s">
        <v>1866</v>
      </c>
      <c r="B395" s="76" t="s">
        <v>1917</v>
      </c>
      <c r="C395" s="44" t="s">
        <v>125</v>
      </c>
      <c r="D395" s="45" t="s">
        <v>1918</v>
      </c>
      <c r="E395" s="77">
        <v>107000</v>
      </c>
      <c r="F395" s="85">
        <f t="shared" si="47"/>
        <v>7000</v>
      </c>
      <c r="G395" s="86">
        <f>SUM(E395-F395)*1/100</f>
        <v>1000</v>
      </c>
      <c r="H395" s="91">
        <f t="shared" si="43"/>
        <v>106000</v>
      </c>
      <c r="I395" s="40" t="s">
        <v>16</v>
      </c>
      <c r="J395" s="42" t="s">
        <v>1919</v>
      </c>
      <c r="K395" s="67" t="s">
        <v>1920</v>
      </c>
      <c r="L395" s="13">
        <v>45378</v>
      </c>
    </row>
    <row r="396" spans="1:12" ht="21">
      <c r="A396" s="10" t="s">
        <v>1921</v>
      </c>
      <c r="B396" s="76" t="s">
        <v>1917</v>
      </c>
      <c r="C396" s="44" t="s">
        <v>45</v>
      </c>
      <c r="D396" s="45" t="s">
        <v>1922</v>
      </c>
      <c r="E396" s="82">
        <v>488134</v>
      </c>
      <c r="F396" s="85">
        <f t="shared" si="47"/>
        <v>31934</v>
      </c>
      <c r="G396" s="86">
        <f>SUM(E396-F396)*1/100</f>
        <v>4562</v>
      </c>
      <c r="H396" s="91">
        <f t="shared" si="43"/>
        <v>483572</v>
      </c>
      <c r="I396" s="41">
        <f>SUM(H395:H396)</f>
        <v>589572</v>
      </c>
      <c r="J396" s="34"/>
      <c r="K396" s="38" t="s">
        <v>1923</v>
      </c>
      <c r="L396" s="13">
        <v>45378</v>
      </c>
    </row>
    <row r="397" spans="1:12" ht="21">
      <c r="A397" s="10" t="s">
        <v>1924</v>
      </c>
      <c r="B397" s="9" t="s">
        <v>124</v>
      </c>
      <c r="C397" s="44" t="s">
        <v>125</v>
      </c>
      <c r="D397" s="63" t="s">
        <v>1925</v>
      </c>
      <c r="E397" s="6">
        <v>352565</v>
      </c>
      <c r="F397" s="78">
        <f t="shared" si="47"/>
        <v>23065</v>
      </c>
      <c r="G397" s="79">
        <f aca="true" t="shared" si="48" ref="G397:G410">SUM(E397-F397)*1/100</f>
        <v>3295</v>
      </c>
      <c r="H397" s="7">
        <f>SUM(E397-G397)-3200</f>
        <v>346070</v>
      </c>
      <c r="I397" s="40" t="s">
        <v>32</v>
      </c>
      <c r="J397" s="34" t="s">
        <v>126</v>
      </c>
      <c r="K397" s="38" t="s">
        <v>1926</v>
      </c>
      <c r="L397" s="13">
        <v>45378</v>
      </c>
    </row>
    <row r="398" spans="1:12" ht="21">
      <c r="A398" s="3"/>
      <c r="B398" s="76" t="s">
        <v>26</v>
      </c>
      <c r="C398" s="4" t="s">
        <v>125</v>
      </c>
      <c r="D398" s="9" t="s">
        <v>331</v>
      </c>
      <c r="E398" s="77"/>
      <c r="F398" s="78">
        <f t="shared" si="47"/>
        <v>0</v>
      </c>
      <c r="G398" s="79">
        <f t="shared" si="48"/>
        <v>0</v>
      </c>
      <c r="H398" s="7">
        <v>3200</v>
      </c>
      <c r="I398" s="40" t="s">
        <v>17</v>
      </c>
      <c r="J398" s="64" t="s">
        <v>28</v>
      </c>
      <c r="K398" s="39"/>
      <c r="L398" s="13">
        <v>45378</v>
      </c>
    </row>
    <row r="399" spans="1:12" ht="21">
      <c r="A399" s="10" t="s">
        <v>1927</v>
      </c>
      <c r="B399" s="9" t="s">
        <v>1928</v>
      </c>
      <c r="C399" s="44" t="s">
        <v>125</v>
      </c>
      <c r="D399" s="45" t="s">
        <v>1929</v>
      </c>
      <c r="E399" s="77">
        <v>385888</v>
      </c>
      <c r="F399" s="78">
        <f t="shared" si="47"/>
        <v>25245.00934579439</v>
      </c>
      <c r="G399" s="79">
        <f t="shared" si="48"/>
        <v>3606.429906542056</v>
      </c>
      <c r="H399" s="80">
        <f aca="true" t="shared" si="49" ref="H399:H438">SUM(E399-G399)</f>
        <v>382281.57009345794</v>
      </c>
      <c r="I399" s="40" t="s">
        <v>14</v>
      </c>
      <c r="J399" s="34" t="s">
        <v>1930</v>
      </c>
      <c r="K399" s="43"/>
      <c r="L399" s="13">
        <v>45379</v>
      </c>
    </row>
    <row r="400" spans="1:12" ht="21">
      <c r="A400" s="10" t="s">
        <v>1931</v>
      </c>
      <c r="B400" s="9" t="s">
        <v>179</v>
      </c>
      <c r="C400" s="44" t="s">
        <v>125</v>
      </c>
      <c r="D400" s="45" t="s">
        <v>1932</v>
      </c>
      <c r="E400" s="82">
        <v>439292</v>
      </c>
      <c r="F400" s="78">
        <f t="shared" si="47"/>
        <v>28738.728971962617</v>
      </c>
      <c r="G400" s="79">
        <f t="shared" si="48"/>
        <v>4105.532710280374</v>
      </c>
      <c r="H400" s="80">
        <f t="shared" si="49"/>
        <v>435186.4672897196</v>
      </c>
      <c r="I400" s="40" t="s">
        <v>16</v>
      </c>
      <c r="J400" s="64" t="s">
        <v>1933</v>
      </c>
      <c r="K400" s="38" t="s">
        <v>1934</v>
      </c>
      <c r="L400" s="13">
        <v>45379</v>
      </c>
    </row>
    <row r="401" spans="1:12" ht="21">
      <c r="A401" s="10" t="s">
        <v>1935</v>
      </c>
      <c r="B401" s="76" t="s">
        <v>1936</v>
      </c>
      <c r="C401" s="44" t="s">
        <v>125</v>
      </c>
      <c r="D401" s="45" t="s">
        <v>1937</v>
      </c>
      <c r="E401" s="77">
        <v>109853</v>
      </c>
      <c r="F401" s="78">
        <f t="shared" si="47"/>
        <v>7186.644859813084</v>
      </c>
      <c r="G401" s="79">
        <f t="shared" si="48"/>
        <v>1026.6635514018692</v>
      </c>
      <c r="H401" s="80">
        <f t="shared" si="49"/>
        <v>108826.33644859813</v>
      </c>
      <c r="I401" s="40" t="s">
        <v>15</v>
      </c>
      <c r="J401" s="64" t="s">
        <v>21</v>
      </c>
      <c r="K401" s="35" t="s">
        <v>1938</v>
      </c>
      <c r="L401" s="13">
        <v>45379</v>
      </c>
    </row>
    <row r="402" spans="1:12" ht="21">
      <c r="A402" s="10" t="s">
        <v>1939</v>
      </c>
      <c r="B402" s="33" t="s">
        <v>1940</v>
      </c>
      <c r="C402" s="4" t="s">
        <v>1499</v>
      </c>
      <c r="D402" s="17" t="s">
        <v>1941</v>
      </c>
      <c r="E402" s="6">
        <v>10000</v>
      </c>
      <c r="F402" s="78"/>
      <c r="G402" s="79">
        <f t="shared" si="48"/>
        <v>100</v>
      </c>
      <c r="H402" s="7">
        <f t="shared" si="49"/>
        <v>9900</v>
      </c>
      <c r="I402" s="40" t="s">
        <v>18</v>
      </c>
      <c r="J402" s="42" t="s">
        <v>1942</v>
      </c>
      <c r="K402" s="43"/>
      <c r="L402" s="13">
        <v>45380</v>
      </c>
    </row>
    <row r="403" spans="1:12" ht="21">
      <c r="A403" s="21" t="s">
        <v>1943</v>
      </c>
      <c r="B403" s="33" t="s">
        <v>2000</v>
      </c>
      <c r="C403" s="4" t="s">
        <v>1944</v>
      </c>
      <c r="D403" s="5" t="s">
        <v>1945</v>
      </c>
      <c r="E403" s="23">
        <v>28937</v>
      </c>
      <c r="F403" s="78"/>
      <c r="G403" s="79"/>
      <c r="H403" s="7">
        <f t="shared" si="49"/>
        <v>28937</v>
      </c>
      <c r="I403" s="19" t="s">
        <v>14</v>
      </c>
      <c r="J403" s="64" t="s">
        <v>1946</v>
      </c>
      <c r="K403" s="35"/>
      <c r="L403" s="13">
        <v>45380</v>
      </c>
    </row>
    <row r="404" spans="1:12" ht="21">
      <c r="A404" s="21" t="s">
        <v>1947</v>
      </c>
      <c r="B404" s="33" t="s">
        <v>1948</v>
      </c>
      <c r="C404" s="4" t="s">
        <v>172</v>
      </c>
      <c r="D404" s="5" t="s">
        <v>1949</v>
      </c>
      <c r="E404" s="82">
        <v>5500</v>
      </c>
      <c r="F404" s="78">
        <f aca="true" t="shared" si="50" ref="F404:F410">SUM(E404*7/107)</f>
        <v>359.8130841121495</v>
      </c>
      <c r="G404" s="79">
        <f t="shared" si="48"/>
        <v>51.401869158878505</v>
      </c>
      <c r="H404" s="7">
        <f t="shared" si="49"/>
        <v>5448.598130841122</v>
      </c>
      <c r="I404" s="40" t="s">
        <v>14</v>
      </c>
      <c r="J404" s="36" t="s">
        <v>72</v>
      </c>
      <c r="K404" s="35" t="s">
        <v>1950</v>
      </c>
      <c r="L404" s="13">
        <v>45380</v>
      </c>
    </row>
    <row r="405" spans="1:12" ht="21">
      <c r="A405" s="21" t="s">
        <v>1951</v>
      </c>
      <c r="B405" s="33" t="s">
        <v>1952</v>
      </c>
      <c r="C405" s="4" t="s">
        <v>836</v>
      </c>
      <c r="D405" s="5" t="s">
        <v>743</v>
      </c>
      <c r="E405" s="82">
        <v>3370</v>
      </c>
      <c r="F405" s="78">
        <f t="shared" si="50"/>
        <v>220.46728971962617</v>
      </c>
      <c r="G405" s="79">
        <f t="shared" si="48"/>
        <v>31.49532710280374</v>
      </c>
      <c r="H405" s="7">
        <f t="shared" si="49"/>
        <v>3338.504672897196</v>
      </c>
      <c r="I405" s="40" t="s">
        <v>18</v>
      </c>
      <c r="J405" s="36" t="s">
        <v>103</v>
      </c>
      <c r="K405" s="35" t="s">
        <v>1953</v>
      </c>
      <c r="L405" s="13">
        <v>45380</v>
      </c>
    </row>
    <row r="406" spans="1:12" ht="21">
      <c r="A406" s="21" t="s">
        <v>1954</v>
      </c>
      <c r="B406" s="33" t="s">
        <v>1955</v>
      </c>
      <c r="C406" s="44" t="s">
        <v>125</v>
      </c>
      <c r="D406" s="5" t="s">
        <v>1956</v>
      </c>
      <c r="E406" s="77">
        <v>74272</v>
      </c>
      <c r="F406" s="78">
        <f t="shared" si="50"/>
        <v>4858.915887850468</v>
      </c>
      <c r="G406" s="79">
        <f t="shared" si="48"/>
        <v>694.1308411214953</v>
      </c>
      <c r="H406" s="7">
        <f t="shared" si="49"/>
        <v>73577.8691588785</v>
      </c>
      <c r="I406" s="40" t="s">
        <v>14</v>
      </c>
      <c r="J406" s="36" t="s">
        <v>408</v>
      </c>
      <c r="K406" s="35" t="s">
        <v>1957</v>
      </c>
      <c r="L406" s="13">
        <v>45380</v>
      </c>
    </row>
    <row r="407" spans="1:12" ht="21">
      <c r="A407" s="21" t="s">
        <v>1958</v>
      </c>
      <c r="B407" s="33" t="s">
        <v>1959</v>
      </c>
      <c r="C407" s="44" t="s">
        <v>45</v>
      </c>
      <c r="D407" s="5" t="s">
        <v>1960</v>
      </c>
      <c r="E407" s="77">
        <v>14166</v>
      </c>
      <c r="F407" s="78">
        <f t="shared" si="50"/>
        <v>926.7476635514018</v>
      </c>
      <c r="G407" s="79">
        <f t="shared" si="48"/>
        <v>132.39252336448598</v>
      </c>
      <c r="H407" s="7">
        <f t="shared" si="49"/>
        <v>14033.607476635514</v>
      </c>
      <c r="I407" s="40" t="s">
        <v>18</v>
      </c>
      <c r="J407" s="36" t="s">
        <v>122</v>
      </c>
      <c r="K407" s="35" t="s">
        <v>1961</v>
      </c>
      <c r="L407" s="13">
        <v>45380</v>
      </c>
    </row>
    <row r="408" spans="1:12" ht="21">
      <c r="A408" s="18" t="s">
        <v>1962</v>
      </c>
      <c r="B408" s="33" t="s">
        <v>804</v>
      </c>
      <c r="C408" s="44" t="s">
        <v>125</v>
      </c>
      <c r="D408" s="5" t="s">
        <v>1963</v>
      </c>
      <c r="E408" s="6">
        <v>1027.2</v>
      </c>
      <c r="F408" s="78">
        <f t="shared" si="50"/>
        <v>67.2</v>
      </c>
      <c r="G408" s="79">
        <f t="shared" si="48"/>
        <v>9.6</v>
      </c>
      <c r="H408" s="7">
        <f t="shared" si="49"/>
        <v>1017.6</v>
      </c>
      <c r="I408" s="40" t="s">
        <v>37</v>
      </c>
      <c r="J408" s="36" t="s">
        <v>42</v>
      </c>
      <c r="K408" s="35" t="s">
        <v>1964</v>
      </c>
      <c r="L408" s="13">
        <v>45380</v>
      </c>
    </row>
    <row r="409" spans="1:12" ht="21">
      <c r="A409" s="10" t="s">
        <v>1965</v>
      </c>
      <c r="B409" s="76" t="s">
        <v>1936</v>
      </c>
      <c r="C409" s="44" t="s">
        <v>125</v>
      </c>
      <c r="D409" s="5" t="s">
        <v>1966</v>
      </c>
      <c r="E409" s="6">
        <v>109853</v>
      </c>
      <c r="F409" s="78">
        <f t="shared" si="50"/>
        <v>7186.644859813084</v>
      </c>
      <c r="G409" s="79">
        <f t="shared" si="48"/>
        <v>1026.6635514018692</v>
      </c>
      <c r="H409" s="7">
        <f t="shared" si="49"/>
        <v>108826.33644859813</v>
      </c>
      <c r="I409" s="40" t="s">
        <v>15</v>
      </c>
      <c r="J409" s="64" t="s">
        <v>21</v>
      </c>
      <c r="K409" s="39" t="s">
        <v>1967</v>
      </c>
      <c r="L409" s="13">
        <v>45380</v>
      </c>
    </row>
    <row r="410" spans="1:12" ht="21">
      <c r="A410" s="21" t="s">
        <v>1968</v>
      </c>
      <c r="B410" s="33" t="s">
        <v>1969</v>
      </c>
      <c r="C410" s="44" t="s">
        <v>125</v>
      </c>
      <c r="D410" s="17" t="s">
        <v>1970</v>
      </c>
      <c r="E410" s="6">
        <v>570833</v>
      </c>
      <c r="F410" s="78">
        <f t="shared" si="50"/>
        <v>37344.214953271025</v>
      </c>
      <c r="G410" s="79">
        <f t="shared" si="48"/>
        <v>5334.88785046729</v>
      </c>
      <c r="H410" s="7">
        <f t="shared" si="49"/>
        <v>565498.1121495327</v>
      </c>
      <c r="I410" s="40" t="s">
        <v>14</v>
      </c>
      <c r="J410" s="34" t="s">
        <v>1971</v>
      </c>
      <c r="K410" s="84" t="s">
        <v>1972</v>
      </c>
      <c r="L410" s="13">
        <v>45380</v>
      </c>
    </row>
    <row r="411" spans="1:12" ht="21">
      <c r="A411" s="21" t="s">
        <v>1973</v>
      </c>
      <c r="B411" s="76" t="s">
        <v>22</v>
      </c>
      <c r="C411" s="4" t="s">
        <v>1974</v>
      </c>
      <c r="D411" s="5" t="s">
        <v>46</v>
      </c>
      <c r="E411" s="23">
        <v>805</v>
      </c>
      <c r="F411" s="15"/>
      <c r="G411" s="2"/>
      <c r="H411" s="7">
        <f t="shared" si="49"/>
        <v>805</v>
      </c>
      <c r="I411" s="19" t="s">
        <v>16</v>
      </c>
      <c r="J411" s="20" t="s">
        <v>23</v>
      </c>
      <c r="K411" s="35" t="s">
        <v>1975</v>
      </c>
      <c r="L411" s="13">
        <v>45379</v>
      </c>
    </row>
    <row r="412" spans="1:12" ht="21">
      <c r="A412" s="10" t="s">
        <v>1976</v>
      </c>
      <c r="B412" s="76" t="s">
        <v>22</v>
      </c>
      <c r="C412" s="4" t="s">
        <v>1974</v>
      </c>
      <c r="D412" s="5" t="s">
        <v>46</v>
      </c>
      <c r="E412" s="6">
        <v>584.5</v>
      </c>
      <c r="F412" s="15"/>
      <c r="G412" s="2"/>
      <c r="H412" s="7">
        <f t="shared" si="49"/>
        <v>584.5</v>
      </c>
      <c r="I412" s="41">
        <f>SUM(H411:H413)</f>
        <v>2389.5</v>
      </c>
      <c r="J412" s="34"/>
      <c r="K412" s="35" t="s">
        <v>1977</v>
      </c>
      <c r="L412" s="13">
        <v>45379</v>
      </c>
    </row>
    <row r="413" spans="1:12" ht="21">
      <c r="A413" s="10" t="s">
        <v>1978</v>
      </c>
      <c r="B413" s="76" t="s">
        <v>22</v>
      </c>
      <c r="C413" s="4" t="s">
        <v>1974</v>
      </c>
      <c r="D413" s="5" t="s">
        <v>46</v>
      </c>
      <c r="E413" s="6">
        <v>1000</v>
      </c>
      <c r="F413" s="15"/>
      <c r="G413" s="2"/>
      <c r="H413" s="7">
        <f t="shared" si="49"/>
        <v>1000</v>
      </c>
      <c r="I413" s="19"/>
      <c r="J413" s="34"/>
      <c r="K413" s="38" t="s">
        <v>1979</v>
      </c>
      <c r="L413" s="13">
        <v>45379</v>
      </c>
    </row>
    <row r="414" spans="1:12" ht="21">
      <c r="A414" s="21" t="s">
        <v>1980</v>
      </c>
      <c r="B414" s="76" t="s">
        <v>1981</v>
      </c>
      <c r="C414" s="4" t="s">
        <v>1982</v>
      </c>
      <c r="D414" s="5" t="s">
        <v>46</v>
      </c>
      <c r="E414" s="6">
        <v>600</v>
      </c>
      <c r="F414" s="15"/>
      <c r="G414" s="2"/>
      <c r="H414" s="7">
        <f t="shared" si="49"/>
        <v>600</v>
      </c>
      <c r="I414" s="40" t="s">
        <v>18</v>
      </c>
      <c r="J414" s="36" t="s">
        <v>25</v>
      </c>
      <c r="K414" s="84" t="s">
        <v>1983</v>
      </c>
      <c r="L414" s="13">
        <v>45379</v>
      </c>
    </row>
    <row r="415" spans="1:12" ht="21">
      <c r="A415" s="10" t="s">
        <v>1984</v>
      </c>
      <c r="B415" s="76" t="s">
        <v>1981</v>
      </c>
      <c r="C415" s="44" t="s">
        <v>60</v>
      </c>
      <c r="D415" s="63" t="s">
        <v>1985</v>
      </c>
      <c r="E415" s="6">
        <v>900</v>
      </c>
      <c r="F415" s="15"/>
      <c r="G415" s="2"/>
      <c r="H415" s="7">
        <f t="shared" si="49"/>
        <v>900</v>
      </c>
      <c r="I415" s="40"/>
      <c r="J415" s="36"/>
      <c r="K415" s="95" t="s">
        <v>1986</v>
      </c>
      <c r="L415" s="13">
        <v>45379</v>
      </c>
    </row>
    <row r="416" spans="1:12" ht="21">
      <c r="A416" s="10" t="s">
        <v>1987</v>
      </c>
      <c r="B416" s="76" t="s">
        <v>1981</v>
      </c>
      <c r="C416" s="44" t="s">
        <v>685</v>
      </c>
      <c r="D416" s="63" t="s">
        <v>1988</v>
      </c>
      <c r="E416" s="6">
        <v>12500</v>
      </c>
      <c r="F416" s="15"/>
      <c r="G416" s="2">
        <f>SUM(E416-F416)*1/100</f>
        <v>125</v>
      </c>
      <c r="H416" s="62">
        <f t="shared" si="49"/>
        <v>12375</v>
      </c>
      <c r="I416" s="41">
        <f>SUM(H414:H418)</f>
        <v>31083</v>
      </c>
      <c r="J416" s="36"/>
      <c r="K416" s="67" t="s">
        <v>1989</v>
      </c>
      <c r="L416" s="13">
        <v>45379</v>
      </c>
    </row>
    <row r="417" spans="1:12" ht="21">
      <c r="A417" s="10" t="s">
        <v>1990</v>
      </c>
      <c r="B417" s="76" t="s">
        <v>1981</v>
      </c>
      <c r="C417" s="44" t="s">
        <v>882</v>
      </c>
      <c r="D417" s="63" t="s">
        <v>46</v>
      </c>
      <c r="E417" s="6">
        <v>6120</v>
      </c>
      <c r="F417" s="15"/>
      <c r="G417" s="2"/>
      <c r="H417" s="7">
        <f t="shared" si="49"/>
        <v>6120</v>
      </c>
      <c r="I417" s="40"/>
      <c r="J417" s="34"/>
      <c r="K417" s="39" t="s">
        <v>1991</v>
      </c>
      <c r="L417" s="13">
        <v>45379</v>
      </c>
    </row>
    <row r="418" spans="1:12" ht="21">
      <c r="A418" s="18" t="s">
        <v>1992</v>
      </c>
      <c r="B418" s="76" t="s">
        <v>1981</v>
      </c>
      <c r="C418" s="44" t="s">
        <v>1993</v>
      </c>
      <c r="D418" s="63" t="s">
        <v>46</v>
      </c>
      <c r="E418" s="27">
        <v>11200</v>
      </c>
      <c r="F418" s="15"/>
      <c r="G418" s="2">
        <f>SUM(E418-F418)*1/100</f>
        <v>112</v>
      </c>
      <c r="H418" s="7">
        <f t="shared" si="49"/>
        <v>11088</v>
      </c>
      <c r="I418" s="40"/>
      <c r="J418" s="34"/>
      <c r="K418" s="37" t="s">
        <v>1994</v>
      </c>
      <c r="L418" s="13">
        <v>45379</v>
      </c>
    </row>
    <row r="419" spans="1:12" ht="21">
      <c r="A419" s="10" t="s">
        <v>1995</v>
      </c>
      <c r="B419" s="76" t="s">
        <v>33</v>
      </c>
      <c r="C419" s="44" t="s">
        <v>63</v>
      </c>
      <c r="D419" s="45" t="s">
        <v>1996</v>
      </c>
      <c r="E419" s="77">
        <v>76160</v>
      </c>
      <c r="F419" s="85"/>
      <c r="G419" s="86">
        <f>SUM(E419-F419)*1/100</f>
        <v>761.6</v>
      </c>
      <c r="H419" s="91">
        <f t="shared" si="49"/>
        <v>75398.4</v>
      </c>
      <c r="I419" s="40" t="s">
        <v>17</v>
      </c>
      <c r="J419" s="42" t="s">
        <v>34</v>
      </c>
      <c r="K419" s="67" t="s">
        <v>1997</v>
      </c>
      <c r="L419" s="13">
        <v>45377</v>
      </c>
    </row>
    <row r="420" spans="1:12" ht="21">
      <c r="A420" s="10" t="s">
        <v>1998</v>
      </c>
      <c r="B420" s="76" t="s">
        <v>65</v>
      </c>
      <c r="C420" s="44" t="s">
        <v>1675</v>
      </c>
      <c r="D420" s="45" t="s">
        <v>30</v>
      </c>
      <c r="E420" s="82">
        <v>1020</v>
      </c>
      <c r="F420" s="85"/>
      <c r="G420" s="86"/>
      <c r="H420" s="91">
        <f t="shared" si="49"/>
        <v>1020</v>
      </c>
      <c r="I420" s="40" t="s">
        <v>17</v>
      </c>
      <c r="J420" s="34" t="s">
        <v>36</v>
      </c>
      <c r="K420" s="38" t="s">
        <v>1999</v>
      </c>
      <c r="L420" s="13">
        <v>45377</v>
      </c>
    </row>
    <row r="421" spans="1:12" ht="21">
      <c r="A421" s="10" t="s">
        <v>2001</v>
      </c>
      <c r="B421" s="33" t="s">
        <v>1888</v>
      </c>
      <c r="C421" s="4" t="s">
        <v>2002</v>
      </c>
      <c r="D421" s="17" t="s">
        <v>135</v>
      </c>
      <c r="E421" s="6">
        <v>650</v>
      </c>
      <c r="F421" s="78">
        <f aca="true" t="shared" si="51" ref="F421:F429">SUM(E421*7/107)</f>
        <v>42.52336448598131</v>
      </c>
      <c r="G421" s="79">
        <f>SUM(E421-F421)*1/100</f>
        <v>6.074766355140187</v>
      </c>
      <c r="H421" s="7">
        <f t="shared" si="49"/>
        <v>643.9252336448598</v>
      </c>
      <c r="I421" s="40" t="s">
        <v>18</v>
      </c>
      <c r="J421" s="42" t="s">
        <v>1890</v>
      </c>
      <c r="K421" s="43" t="s">
        <v>2003</v>
      </c>
      <c r="L421" s="13">
        <v>45385</v>
      </c>
    </row>
    <row r="422" spans="1:12" ht="21">
      <c r="A422" s="21" t="s">
        <v>2004</v>
      </c>
      <c r="B422" s="33" t="s">
        <v>57</v>
      </c>
      <c r="C422" s="4" t="s">
        <v>58</v>
      </c>
      <c r="D422" s="5" t="s">
        <v>1880</v>
      </c>
      <c r="E422" s="23">
        <v>3251.03</v>
      </c>
      <c r="F422" s="78">
        <f t="shared" si="51"/>
        <v>212.68420560747666</v>
      </c>
      <c r="G422" s="79">
        <f>SUM(E422-F422)*1/100</f>
        <v>30.383457943925237</v>
      </c>
      <c r="H422" s="7">
        <f t="shared" si="49"/>
        <v>3220.646542056075</v>
      </c>
      <c r="I422" s="19" t="s">
        <v>14</v>
      </c>
      <c r="J422" s="64" t="s">
        <v>59</v>
      </c>
      <c r="K422" s="35" t="s">
        <v>2005</v>
      </c>
      <c r="L422" s="13">
        <v>45385</v>
      </c>
    </row>
    <row r="423" spans="1:12" ht="21">
      <c r="A423" s="21" t="s">
        <v>2006</v>
      </c>
      <c r="B423" s="33" t="s">
        <v>137</v>
      </c>
      <c r="C423" s="4" t="s">
        <v>88</v>
      </c>
      <c r="D423" s="5" t="s">
        <v>2007</v>
      </c>
      <c r="E423" s="82">
        <v>3000</v>
      </c>
      <c r="F423" s="78"/>
      <c r="G423" s="79"/>
      <c r="H423" s="7">
        <f t="shared" si="49"/>
        <v>3000</v>
      </c>
      <c r="I423" s="40" t="s">
        <v>15</v>
      </c>
      <c r="J423" s="36" t="s">
        <v>139</v>
      </c>
      <c r="K423" s="35"/>
      <c r="L423" s="13">
        <v>45385</v>
      </c>
    </row>
    <row r="424" spans="1:12" ht="21">
      <c r="A424" s="21" t="s">
        <v>2008</v>
      </c>
      <c r="B424" s="33" t="s">
        <v>2009</v>
      </c>
      <c r="C424" s="4" t="s">
        <v>104</v>
      </c>
      <c r="D424" s="5" t="s">
        <v>2010</v>
      </c>
      <c r="E424" s="82">
        <v>99800</v>
      </c>
      <c r="F424" s="78">
        <f t="shared" si="51"/>
        <v>6528.971962616823</v>
      </c>
      <c r="G424" s="79">
        <f aca="true" t="shared" si="52" ref="G424:G438">SUM(E424-F424)*1/100</f>
        <v>932.7102803738318</v>
      </c>
      <c r="H424" s="7">
        <f t="shared" si="49"/>
        <v>98867.28971962616</v>
      </c>
      <c r="I424" s="25" t="s">
        <v>18</v>
      </c>
      <c r="J424" s="64" t="s">
        <v>116</v>
      </c>
      <c r="K424" s="35" t="s">
        <v>2011</v>
      </c>
      <c r="L424" s="13">
        <v>45385</v>
      </c>
    </row>
    <row r="425" spans="1:12" ht="21">
      <c r="A425" s="21" t="s">
        <v>2012</v>
      </c>
      <c r="B425" s="33" t="s">
        <v>2013</v>
      </c>
      <c r="C425" s="44" t="s">
        <v>88</v>
      </c>
      <c r="D425" s="5" t="s">
        <v>2014</v>
      </c>
      <c r="E425" s="77">
        <v>18671.5</v>
      </c>
      <c r="F425" s="78">
        <f t="shared" si="51"/>
        <v>1221.5</v>
      </c>
      <c r="G425" s="79">
        <f t="shared" si="52"/>
        <v>174.5</v>
      </c>
      <c r="H425" s="7">
        <f t="shared" si="49"/>
        <v>18497</v>
      </c>
      <c r="I425" s="40" t="s">
        <v>14</v>
      </c>
      <c r="J425" s="36" t="s">
        <v>2015</v>
      </c>
      <c r="K425" s="35" t="s">
        <v>2016</v>
      </c>
      <c r="L425" s="13">
        <v>45385</v>
      </c>
    </row>
    <row r="426" spans="1:12" ht="21">
      <c r="A426" s="21" t="s">
        <v>2017</v>
      </c>
      <c r="B426" s="33" t="s">
        <v>908</v>
      </c>
      <c r="C426" s="44" t="s">
        <v>1505</v>
      </c>
      <c r="D426" s="5" t="s">
        <v>909</v>
      </c>
      <c r="E426" s="77">
        <v>88007.5</v>
      </c>
      <c r="F426" s="78">
        <f t="shared" si="51"/>
        <v>5757.5</v>
      </c>
      <c r="G426" s="79">
        <f t="shared" si="52"/>
        <v>822.5</v>
      </c>
      <c r="H426" s="7">
        <f t="shared" si="49"/>
        <v>87185</v>
      </c>
      <c r="I426" s="40" t="s">
        <v>16</v>
      </c>
      <c r="J426" s="36" t="s">
        <v>910</v>
      </c>
      <c r="K426" s="35" t="s">
        <v>2018</v>
      </c>
      <c r="L426" s="13">
        <v>45385</v>
      </c>
    </row>
    <row r="427" spans="1:12" ht="21">
      <c r="A427" s="18" t="s">
        <v>2019</v>
      </c>
      <c r="B427" s="33" t="s">
        <v>1756</v>
      </c>
      <c r="C427" s="44" t="s">
        <v>125</v>
      </c>
      <c r="D427" s="5" t="s">
        <v>2020</v>
      </c>
      <c r="E427" s="6">
        <v>68333</v>
      </c>
      <c r="F427" s="78">
        <f t="shared" si="51"/>
        <v>4470.383177570094</v>
      </c>
      <c r="G427" s="79">
        <f t="shared" si="52"/>
        <v>638.626168224299</v>
      </c>
      <c r="H427" s="7">
        <f t="shared" si="49"/>
        <v>67694.3738317757</v>
      </c>
      <c r="I427" s="40" t="s">
        <v>14</v>
      </c>
      <c r="J427" s="36" t="s">
        <v>400</v>
      </c>
      <c r="K427" s="35" t="s">
        <v>2021</v>
      </c>
      <c r="L427" s="13">
        <v>45385</v>
      </c>
    </row>
    <row r="428" spans="1:12" ht="21">
      <c r="A428" s="10" t="s">
        <v>2022</v>
      </c>
      <c r="B428" s="76" t="s">
        <v>416</v>
      </c>
      <c r="C428" s="44" t="s">
        <v>125</v>
      </c>
      <c r="D428" s="5" t="s">
        <v>2023</v>
      </c>
      <c r="E428" s="6">
        <v>83055</v>
      </c>
      <c r="F428" s="78">
        <f t="shared" si="51"/>
        <v>5433.5046728971965</v>
      </c>
      <c r="G428" s="79">
        <f t="shared" si="52"/>
        <v>776.2149532710281</v>
      </c>
      <c r="H428" s="7">
        <f t="shared" si="49"/>
        <v>82278.78504672897</v>
      </c>
      <c r="I428" s="40" t="s">
        <v>16</v>
      </c>
      <c r="J428" s="64" t="s">
        <v>418</v>
      </c>
      <c r="K428" s="39" t="s">
        <v>2024</v>
      </c>
      <c r="L428" s="13">
        <v>45385</v>
      </c>
    </row>
    <row r="429" spans="1:12" ht="21">
      <c r="A429" s="21" t="s">
        <v>2025</v>
      </c>
      <c r="B429" s="33" t="s">
        <v>102</v>
      </c>
      <c r="C429" s="44" t="s">
        <v>1245</v>
      </c>
      <c r="D429" s="17" t="s">
        <v>743</v>
      </c>
      <c r="E429" s="6">
        <v>28575</v>
      </c>
      <c r="F429" s="78">
        <f t="shared" si="51"/>
        <v>1869.392523364486</v>
      </c>
      <c r="G429" s="79">
        <f t="shared" si="52"/>
        <v>267.05607476635515</v>
      </c>
      <c r="H429" s="7">
        <f t="shared" si="49"/>
        <v>28307.943925233645</v>
      </c>
      <c r="I429" s="40" t="s">
        <v>18</v>
      </c>
      <c r="J429" s="34" t="s">
        <v>103</v>
      </c>
      <c r="K429" s="84" t="s">
        <v>2026</v>
      </c>
      <c r="L429" s="13">
        <v>45385</v>
      </c>
    </row>
    <row r="430" spans="1:12" ht="21">
      <c r="A430" s="10" t="s">
        <v>2027</v>
      </c>
      <c r="B430" s="33" t="s">
        <v>100</v>
      </c>
      <c r="C430" s="4" t="s">
        <v>1499</v>
      </c>
      <c r="D430" s="45" t="s">
        <v>2028</v>
      </c>
      <c r="E430" s="6">
        <v>80000</v>
      </c>
      <c r="F430" s="78"/>
      <c r="G430" s="79">
        <f t="shared" si="52"/>
        <v>800</v>
      </c>
      <c r="H430" s="7">
        <f t="shared" si="49"/>
        <v>79200</v>
      </c>
      <c r="I430" s="40" t="s">
        <v>18</v>
      </c>
      <c r="J430" s="36" t="s">
        <v>101</v>
      </c>
      <c r="K430" s="39"/>
      <c r="L430" s="13">
        <v>45385</v>
      </c>
    </row>
    <row r="431" spans="1:12" ht="21">
      <c r="A431" s="21" t="s">
        <v>2029</v>
      </c>
      <c r="B431" s="76" t="s">
        <v>2030</v>
      </c>
      <c r="C431" s="4" t="s">
        <v>2031</v>
      </c>
      <c r="D431" s="5" t="s">
        <v>2032</v>
      </c>
      <c r="E431" s="23">
        <v>7543.5</v>
      </c>
      <c r="F431" s="15">
        <f aca="true" t="shared" si="53" ref="F431:F438">SUM(E431*7/107)</f>
        <v>493.5</v>
      </c>
      <c r="G431" s="2">
        <f t="shared" si="52"/>
        <v>70.5</v>
      </c>
      <c r="H431" s="7">
        <f t="shared" si="49"/>
        <v>7473</v>
      </c>
      <c r="I431" s="19" t="s">
        <v>14</v>
      </c>
      <c r="J431" s="20" t="s">
        <v>2033</v>
      </c>
      <c r="K431" s="35"/>
      <c r="L431" s="13">
        <v>45385</v>
      </c>
    </row>
    <row r="432" spans="1:12" ht="21">
      <c r="A432" s="10" t="s">
        <v>2034</v>
      </c>
      <c r="B432" s="76" t="s">
        <v>2030</v>
      </c>
      <c r="C432" s="4" t="s">
        <v>2031</v>
      </c>
      <c r="D432" s="5" t="s">
        <v>2032</v>
      </c>
      <c r="E432" s="6">
        <v>40125</v>
      </c>
      <c r="F432" s="15">
        <f t="shared" si="53"/>
        <v>2625</v>
      </c>
      <c r="G432" s="2">
        <f t="shared" si="52"/>
        <v>375</v>
      </c>
      <c r="H432" s="7">
        <f t="shared" si="49"/>
        <v>39750</v>
      </c>
      <c r="I432" s="41">
        <f>SUM(H431:H432)</f>
        <v>47223</v>
      </c>
      <c r="J432" s="34"/>
      <c r="K432" s="35"/>
      <c r="L432" s="13">
        <v>45385</v>
      </c>
    </row>
    <row r="433" spans="1:12" ht="21">
      <c r="A433" s="10" t="s">
        <v>2035</v>
      </c>
      <c r="B433" s="76" t="s">
        <v>2036</v>
      </c>
      <c r="C433" s="4" t="s">
        <v>2031</v>
      </c>
      <c r="D433" s="5" t="s">
        <v>2037</v>
      </c>
      <c r="E433" s="6">
        <v>8000</v>
      </c>
      <c r="F433" s="15"/>
      <c r="G433" s="2"/>
      <c r="H433" s="7">
        <f t="shared" si="49"/>
        <v>8000</v>
      </c>
      <c r="I433" s="40" t="s">
        <v>16</v>
      </c>
      <c r="J433" s="34" t="s">
        <v>2038</v>
      </c>
      <c r="K433" s="35" t="s">
        <v>2039</v>
      </c>
      <c r="L433" s="13">
        <v>45385</v>
      </c>
    </row>
    <row r="434" spans="1:12" ht="21">
      <c r="A434" s="10" t="s">
        <v>2040</v>
      </c>
      <c r="B434" s="76" t="s">
        <v>2041</v>
      </c>
      <c r="C434" s="4" t="s">
        <v>1047</v>
      </c>
      <c r="D434" s="5" t="s">
        <v>30</v>
      </c>
      <c r="E434" s="6">
        <v>10000</v>
      </c>
      <c r="F434" s="15">
        <f>SUM(E434*7/107)</f>
        <v>654.2056074766355</v>
      </c>
      <c r="G434" s="2">
        <f>SUM(E434-F434)*1/100</f>
        <v>93.45794392523365</v>
      </c>
      <c r="H434" s="7">
        <f t="shared" si="49"/>
        <v>9906.542056074766</v>
      </c>
      <c r="I434" s="19" t="s">
        <v>18</v>
      </c>
      <c r="J434" s="34" t="s">
        <v>1762</v>
      </c>
      <c r="K434" s="38" t="s">
        <v>2042</v>
      </c>
      <c r="L434" s="13">
        <v>45385</v>
      </c>
    </row>
    <row r="435" spans="1:12" ht="21">
      <c r="A435" s="10" t="s">
        <v>2043</v>
      </c>
      <c r="B435" s="76" t="s">
        <v>150</v>
      </c>
      <c r="C435" s="44" t="s">
        <v>2031</v>
      </c>
      <c r="D435" s="63" t="s">
        <v>149</v>
      </c>
      <c r="E435" s="6">
        <v>25680</v>
      </c>
      <c r="F435" s="15">
        <f t="shared" si="53"/>
        <v>1680</v>
      </c>
      <c r="G435" s="2">
        <f t="shared" si="52"/>
        <v>240</v>
      </c>
      <c r="H435" s="7">
        <f t="shared" si="49"/>
        <v>25440</v>
      </c>
      <c r="I435" s="40" t="s">
        <v>15</v>
      </c>
      <c r="J435" s="36" t="s">
        <v>151</v>
      </c>
      <c r="K435" s="95" t="s">
        <v>2044</v>
      </c>
      <c r="L435" s="13">
        <v>45385</v>
      </c>
    </row>
    <row r="436" spans="1:12" ht="21">
      <c r="A436" s="10" t="s">
        <v>2045</v>
      </c>
      <c r="B436" s="76" t="s">
        <v>2046</v>
      </c>
      <c r="C436" s="44" t="s">
        <v>2031</v>
      </c>
      <c r="D436" s="63" t="s">
        <v>2047</v>
      </c>
      <c r="E436" s="6">
        <v>21400</v>
      </c>
      <c r="F436" s="15">
        <f t="shared" si="53"/>
        <v>1400</v>
      </c>
      <c r="G436" s="2">
        <f t="shared" si="52"/>
        <v>200</v>
      </c>
      <c r="H436" s="62">
        <f t="shared" si="49"/>
        <v>21200</v>
      </c>
      <c r="I436" s="40" t="s">
        <v>14</v>
      </c>
      <c r="J436" s="36" t="s">
        <v>2048</v>
      </c>
      <c r="K436" s="67" t="s">
        <v>2049</v>
      </c>
      <c r="L436" s="13">
        <v>45385</v>
      </c>
    </row>
    <row r="437" spans="1:12" ht="21">
      <c r="A437" s="10" t="s">
        <v>2050</v>
      </c>
      <c r="B437" s="76" t="s">
        <v>170</v>
      </c>
      <c r="C437" s="44" t="s">
        <v>2031</v>
      </c>
      <c r="D437" s="63" t="s">
        <v>91</v>
      </c>
      <c r="E437" s="6">
        <v>12305</v>
      </c>
      <c r="F437" s="15">
        <f t="shared" si="53"/>
        <v>805</v>
      </c>
      <c r="G437" s="2">
        <f t="shared" si="52"/>
        <v>115</v>
      </c>
      <c r="H437" s="7">
        <f t="shared" si="49"/>
        <v>12190</v>
      </c>
      <c r="I437" s="40" t="s">
        <v>18</v>
      </c>
      <c r="J437" s="34" t="s">
        <v>70</v>
      </c>
      <c r="K437" s="39" t="s">
        <v>2051</v>
      </c>
      <c r="L437" s="13">
        <v>45385</v>
      </c>
    </row>
    <row r="438" spans="1:12" ht="21">
      <c r="A438" s="18" t="s">
        <v>2052</v>
      </c>
      <c r="B438" s="76" t="s">
        <v>804</v>
      </c>
      <c r="C438" s="44" t="s">
        <v>2031</v>
      </c>
      <c r="D438" s="63" t="s">
        <v>30</v>
      </c>
      <c r="E438" s="27">
        <v>19590.63</v>
      </c>
      <c r="F438" s="15">
        <f t="shared" si="53"/>
        <v>1281.63</v>
      </c>
      <c r="G438" s="2">
        <f t="shared" si="52"/>
        <v>183.09</v>
      </c>
      <c r="H438" s="7">
        <f t="shared" si="49"/>
        <v>19407.54</v>
      </c>
      <c r="I438" s="40" t="s">
        <v>37</v>
      </c>
      <c r="J438" s="34" t="s">
        <v>42</v>
      </c>
      <c r="K438" s="37" t="s">
        <v>2053</v>
      </c>
      <c r="L438" s="13">
        <v>45385</v>
      </c>
    </row>
    <row r="439" spans="1:12" ht="21">
      <c r="A439" s="172" t="s">
        <v>2054</v>
      </c>
      <c r="B439" s="173" t="s">
        <v>179</v>
      </c>
      <c r="C439" s="174" t="s">
        <v>125</v>
      </c>
      <c r="D439" s="175" t="s">
        <v>2055</v>
      </c>
      <c r="E439" s="176">
        <v>370000</v>
      </c>
      <c r="F439" s="177">
        <f>SUM(E439*7/107)</f>
        <v>24205.607476635512</v>
      </c>
      <c r="G439" s="178">
        <f>SUM(E439-F439)*1/100</f>
        <v>3457.943925233645</v>
      </c>
      <c r="H439" s="179">
        <f>SUM(E439-G439)</f>
        <v>366542.0560747663</v>
      </c>
      <c r="I439" s="180" t="s">
        <v>16</v>
      </c>
      <c r="J439" s="181" t="s">
        <v>1933</v>
      </c>
      <c r="K439" s="182" t="s">
        <v>2056</v>
      </c>
      <c r="L439" s="183">
        <v>45386</v>
      </c>
    </row>
    <row r="440" spans="1:12" ht="21">
      <c r="A440" s="10" t="s">
        <v>2057</v>
      </c>
      <c r="B440" s="9" t="s">
        <v>179</v>
      </c>
      <c r="C440" s="44" t="s">
        <v>125</v>
      </c>
      <c r="D440" s="45" t="s">
        <v>2058</v>
      </c>
      <c r="E440" s="82">
        <v>94500</v>
      </c>
      <c r="F440" s="78">
        <f>SUM(E440*7/107)</f>
        <v>6182.242990654206</v>
      </c>
      <c r="G440" s="79">
        <f>SUM(E440-F440)*1/100</f>
        <v>883.1775700934579</v>
      </c>
      <c r="H440" s="80">
        <f>SUM(E440-G440)</f>
        <v>93616.82242990655</v>
      </c>
      <c r="I440" s="40"/>
      <c r="J440" s="64"/>
      <c r="K440" s="38" t="s">
        <v>2059</v>
      </c>
      <c r="L440" s="13">
        <v>45386</v>
      </c>
    </row>
    <row r="441" spans="1:12" ht="21">
      <c r="A441" s="10" t="s">
        <v>2060</v>
      </c>
      <c r="B441" s="9" t="s">
        <v>179</v>
      </c>
      <c r="C441" s="44" t="s">
        <v>125</v>
      </c>
      <c r="D441" s="45" t="s">
        <v>2061</v>
      </c>
      <c r="E441" s="77">
        <v>31500</v>
      </c>
      <c r="F441" s="78">
        <f>SUM(E441*7/107)</f>
        <v>2060.7476635514017</v>
      </c>
      <c r="G441" s="79">
        <f>SUM(E441-F441)*1/100</f>
        <v>294.39252336448595</v>
      </c>
      <c r="H441" s="80">
        <f>SUM(E441-G441)</f>
        <v>31205.607476635512</v>
      </c>
      <c r="I441" s="41">
        <f>SUM(H439:H442)</f>
        <v>1098140.186915888</v>
      </c>
      <c r="J441" s="64"/>
      <c r="K441" s="35" t="s">
        <v>2062</v>
      </c>
      <c r="L441" s="13">
        <v>45386</v>
      </c>
    </row>
    <row r="442" spans="1:12" ht="21">
      <c r="A442" s="184" t="s">
        <v>2063</v>
      </c>
      <c r="B442" s="185" t="s">
        <v>179</v>
      </c>
      <c r="C442" s="186" t="s">
        <v>125</v>
      </c>
      <c r="D442" s="187" t="s">
        <v>2064</v>
      </c>
      <c r="E442" s="188">
        <v>612500</v>
      </c>
      <c r="F442" s="189">
        <f>SUM(E442*7/107)</f>
        <v>40070.09345794393</v>
      </c>
      <c r="G442" s="190">
        <f>SUM(E442-F442)*1/100</f>
        <v>5724.299065420561</v>
      </c>
      <c r="H442" s="191">
        <f>SUM(E442-G442)</f>
        <v>606775.7009345795</v>
      </c>
      <c r="I442" s="192"/>
      <c r="J442" s="193"/>
      <c r="K442" s="194" t="s">
        <v>2065</v>
      </c>
      <c r="L442" s="195">
        <v>45386</v>
      </c>
    </row>
    <row r="443" spans="1:12" ht="21">
      <c r="A443" s="21" t="s">
        <v>2066</v>
      </c>
      <c r="B443" s="33" t="s">
        <v>24</v>
      </c>
      <c r="C443" s="4" t="s">
        <v>169</v>
      </c>
      <c r="D443" s="5" t="s">
        <v>43</v>
      </c>
      <c r="E443" s="23">
        <v>4851</v>
      </c>
      <c r="F443" s="78"/>
      <c r="G443" s="79"/>
      <c r="H443" s="7">
        <f aca="true" t="shared" si="54" ref="H443:H459">SUM(E443-G443)</f>
        <v>4851</v>
      </c>
      <c r="I443" s="19" t="s">
        <v>18</v>
      </c>
      <c r="J443" s="64" t="s">
        <v>25</v>
      </c>
      <c r="K443" s="35" t="s">
        <v>2067</v>
      </c>
      <c r="L443" s="13">
        <v>45392</v>
      </c>
    </row>
    <row r="444" spans="1:12" ht="21">
      <c r="A444" s="21" t="s">
        <v>2068</v>
      </c>
      <c r="B444" s="33" t="s">
        <v>24</v>
      </c>
      <c r="C444" s="4" t="s">
        <v>153</v>
      </c>
      <c r="D444" s="5" t="s">
        <v>2069</v>
      </c>
      <c r="E444" s="82">
        <v>900</v>
      </c>
      <c r="F444" s="78"/>
      <c r="G444" s="79"/>
      <c r="H444" s="7">
        <f t="shared" si="54"/>
        <v>900</v>
      </c>
      <c r="I444" s="40"/>
      <c r="J444" s="36"/>
      <c r="K444" s="35" t="s">
        <v>2070</v>
      </c>
      <c r="L444" s="13">
        <v>45392</v>
      </c>
    </row>
    <row r="445" spans="1:12" ht="21">
      <c r="A445" s="21" t="s">
        <v>2071</v>
      </c>
      <c r="B445" s="33" t="s">
        <v>24</v>
      </c>
      <c r="C445" s="4" t="s">
        <v>169</v>
      </c>
      <c r="D445" s="5" t="s">
        <v>43</v>
      </c>
      <c r="E445" s="82">
        <v>2200</v>
      </c>
      <c r="F445" s="78"/>
      <c r="G445" s="79"/>
      <c r="H445" s="7">
        <f t="shared" si="54"/>
        <v>2200</v>
      </c>
      <c r="I445" s="26">
        <f>SUM(H443:H449)</f>
        <v>26685</v>
      </c>
      <c r="J445" s="64"/>
      <c r="K445" s="35" t="s">
        <v>2072</v>
      </c>
      <c r="L445" s="13">
        <v>45392</v>
      </c>
    </row>
    <row r="446" spans="1:12" ht="21">
      <c r="A446" s="21" t="s">
        <v>2073</v>
      </c>
      <c r="B446" s="33" t="s">
        <v>24</v>
      </c>
      <c r="C446" s="4" t="s">
        <v>169</v>
      </c>
      <c r="D446" s="5" t="s">
        <v>43</v>
      </c>
      <c r="E446" s="77">
        <v>2500</v>
      </c>
      <c r="F446" s="78"/>
      <c r="G446" s="79"/>
      <c r="H446" s="7">
        <f t="shared" si="54"/>
        <v>2500</v>
      </c>
      <c r="I446" s="40"/>
      <c r="J446" s="36"/>
      <c r="K446" s="35" t="s">
        <v>2074</v>
      </c>
      <c r="L446" s="13">
        <v>45392</v>
      </c>
    </row>
    <row r="447" spans="1:12" ht="21">
      <c r="A447" s="21" t="s">
        <v>2075</v>
      </c>
      <c r="B447" s="33" t="s">
        <v>24</v>
      </c>
      <c r="C447" s="44" t="s">
        <v>836</v>
      </c>
      <c r="D447" s="5" t="s">
        <v>135</v>
      </c>
      <c r="E447" s="77">
        <v>1350</v>
      </c>
      <c r="F447" s="78"/>
      <c r="G447" s="79"/>
      <c r="H447" s="7">
        <f t="shared" si="54"/>
        <v>1350</v>
      </c>
      <c r="I447" s="40"/>
      <c r="J447" s="36"/>
      <c r="K447" s="35" t="s">
        <v>2076</v>
      </c>
      <c r="L447" s="13">
        <v>45392</v>
      </c>
    </row>
    <row r="448" spans="1:12" ht="21">
      <c r="A448" s="18" t="s">
        <v>2077</v>
      </c>
      <c r="B448" s="33" t="s">
        <v>24</v>
      </c>
      <c r="C448" s="44" t="s">
        <v>1798</v>
      </c>
      <c r="D448" s="5" t="s">
        <v>43</v>
      </c>
      <c r="E448" s="6">
        <v>11600</v>
      </c>
      <c r="F448" s="78"/>
      <c r="G448" s="79">
        <f>SUM(E448-F448)*1/100</f>
        <v>116</v>
      </c>
      <c r="H448" s="7">
        <f t="shared" si="54"/>
        <v>11484</v>
      </c>
      <c r="I448" s="40"/>
      <c r="J448" s="36"/>
      <c r="K448" s="35" t="s">
        <v>2078</v>
      </c>
      <c r="L448" s="13">
        <v>45392</v>
      </c>
    </row>
    <row r="449" spans="1:12" ht="21">
      <c r="A449" s="10" t="s">
        <v>2079</v>
      </c>
      <c r="B449" s="33" t="s">
        <v>24</v>
      </c>
      <c r="C449" s="44" t="s">
        <v>2080</v>
      </c>
      <c r="D449" s="5" t="s">
        <v>43</v>
      </c>
      <c r="E449" s="6">
        <v>3400</v>
      </c>
      <c r="F449" s="78"/>
      <c r="G449" s="79"/>
      <c r="H449" s="7">
        <f t="shared" si="54"/>
        <v>3400</v>
      </c>
      <c r="I449" s="40"/>
      <c r="J449" s="64"/>
      <c r="K449" s="39" t="s">
        <v>2081</v>
      </c>
      <c r="L449" s="13">
        <v>45392</v>
      </c>
    </row>
    <row r="450" spans="1:12" ht="21">
      <c r="A450" s="21" t="s">
        <v>2082</v>
      </c>
      <c r="B450" s="76" t="s">
        <v>161</v>
      </c>
      <c r="C450" s="4" t="s">
        <v>172</v>
      </c>
      <c r="D450" s="5" t="s">
        <v>2083</v>
      </c>
      <c r="E450" s="23">
        <v>56544</v>
      </c>
      <c r="F450" s="15"/>
      <c r="G450" s="2">
        <f aca="true" t="shared" si="55" ref="G450:G459">SUM(E450-F450)*1/100</f>
        <v>565.44</v>
      </c>
      <c r="H450" s="7">
        <f t="shared" si="54"/>
        <v>55978.56</v>
      </c>
      <c r="I450" s="19" t="s">
        <v>14</v>
      </c>
      <c r="J450" s="20" t="s">
        <v>162</v>
      </c>
      <c r="K450" s="35"/>
      <c r="L450" s="13">
        <v>45401</v>
      </c>
    </row>
    <row r="451" spans="1:12" ht="21">
      <c r="A451" s="10" t="s">
        <v>2084</v>
      </c>
      <c r="B451" s="76" t="s">
        <v>2030</v>
      </c>
      <c r="C451" s="4" t="s">
        <v>169</v>
      </c>
      <c r="D451" s="5" t="s">
        <v>2032</v>
      </c>
      <c r="E451" s="6">
        <v>62595</v>
      </c>
      <c r="F451" s="15">
        <f>SUM(E451*7/107)</f>
        <v>4095</v>
      </c>
      <c r="G451" s="2">
        <f t="shared" si="55"/>
        <v>585</v>
      </c>
      <c r="H451" s="7">
        <f t="shared" si="54"/>
        <v>62010</v>
      </c>
      <c r="I451" s="40" t="s">
        <v>14</v>
      </c>
      <c r="J451" s="34" t="s">
        <v>2033</v>
      </c>
      <c r="K451" s="35"/>
      <c r="L451" s="13">
        <v>45401</v>
      </c>
    </row>
    <row r="452" spans="1:12" ht="21">
      <c r="A452" s="10" t="s">
        <v>2085</v>
      </c>
      <c r="B452" s="76" t="s">
        <v>2030</v>
      </c>
      <c r="C452" s="4" t="s">
        <v>169</v>
      </c>
      <c r="D452" s="5" t="s">
        <v>2032</v>
      </c>
      <c r="E452" s="6">
        <v>13642.5</v>
      </c>
      <c r="F452" s="15">
        <f>SUM(E452*7/107)</f>
        <v>892.5</v>
      </c>
      <c r="G452" s="2">
        <f t="shared" si="55"/>
        <v>127.5</v>
      </c>
      <c r="H452" s="7">
        <f t="shared" si="54"/>
        <v>13515</v>
      </c>
      <c r="I452" s="16">
        <f>SUM(H451:H453)</f>
        <v>234525</v>
      </c>
      <c r="J452" s="34"/>
      <c r="K452" s="35"/>
      <c r="L452" s="13">
        <v>45401</v>
      </c>
    </row>
    <row r="453" spans="1:12" ht="21">
      <c r="A453" s="10" t="s">
        <v>2086</v>
      </c>
      <c r="B453" s="76" t="s">
        <v>2030</v>
      </c>
      <c r="C453" s="4" t="s">
        <v>169</v>
      </c>
      <c r="D453" s="5" t="s">
        <v>2032</v>
      </c>
      <c r="E453" s="6">
        <v>160500</v>
      </c>
      <c r="F453" s="15">
        <f>SUM(E453*7/107)</f>
        <v>10500</v>
      </c>
      <c r="G453" s="2">
        <f t="shared" si="55"/>
        <v>1500</v>
      </c>
      <c r="H453" s="7">
        <f t="shared" si="54"/>
        <v>159000</v>
      </c>
      <c r="I453" s="40"/>
      <c r="J453" s="34"/>
      <c r="K453" s="35"/>
      <c r="L453" s="13">
        <v>45401</v>
      </c>
    </row>
    <row r="454" spans="1:12" ht="21">
      <c r="A454" s="10" t="s">
        <v>2087</v>
      </c>
      <c r="B454" s="76" t="s">
        <v>97</v>
      </c>
      <c r="C454" s="4" t="s">
        <v>169</v>
      </c>
      <c r="D454" s="5" t="s">
        <v>2088</v>
      </c>
      <c r="E454" s="6">
        <v>181900</v>
      </c>
      <c r="F454" s="15">
        <f>SUM(E454*7/107)</f>
        <v>11900</v>
      </c>
      <c r="G454" s="2">
        <f t="shared" si="55"/>
        <v>1700</v>
      </c>
      <c r="H454" s="7">
        <f t="shared" si="54"/>
        <v>180200</v>
      </c>
      <c r="I454" s="40" t="s">
        <v>14</v>
      </c>
      <c r="J454" s="34" t="s">
        <v>98</v>
      </c>
      <c r="K454" s="35" t="s">
        <v>2089</v>
      </c>
      <c r="L454" s="13">
        <v>45401</v>
      </c>
    </row>
    <row r="455" spans="1:12" ht="21">
      <c r="A455" s="10" t="s">
        <v>2090</v>
      </c>
      <c r="B455" s="76" t="s">
        <v>97</v>
      </c>
      <c r="C455" s="4" t="s">
        <v>169</v>
      </c>
      <c r="D455" s="5" t="s">
        <v>2088</v>
      </c>
      <c r="E455" s="6">
        <v>45475</v>
      </c>
      <c r="F455" s="15">
        <f>SUM(E455*7/107)</f>
        <v>2975</v>
      </c>
      <c r="G455" s="2">
        <f t="shared" si="55"/>
        <v>425</v>
      </c>
      <c r="H455" s="7">
        <f t="shared" si="54"/>
        <v>45050</v>
      </c>
      <c r="I455" s="16">
        <f>SUM(H454:H455)</f>
        <v>225250</v>
      </c>
      <c r="J455" s="34"/>
      <c r="K455" s="38" t="s">
        <v>2091</v>
      </c>
      <c r="L455" s="13">
        <v>45401</v>
      </c>
    </row>
    <row r="456" spans="1:12" ht="21">
      <c r="A456" s="10" t="s">
        <v>2092</v>
      </c>
      <c r="B456" s="76" t="s">
        <v>2093</v>
      </c>
      <c r="C456" s="4" t="s">
        <v>109</v>
      </c>
      <c r="D456" s="5" t="s">
        <v>2094</v>
      </c>
      <c r="E456" s="6">
        <v>11200</v>
      </c>
      <c r="F456" s="15"/>
      <c r="G456" s="2">
        <f t="shared" si="55"/>
        <v>112</v>
      </c>
      <c r="H456" s="7">
        <f t="shared" si="54"/>
        <v>11088</v>
      </c>
      <c r="I456" s="19" t="s">
        <v>2095</v>
      </c>
      <c r="J456" s="34" t="s">
        <v>134</v>
      </c>
      <c r="K456" s="38"/>
      <c r="L456" s="13">
        <v>45401</v>
      </c>
    </row>
    <row r="457" spans="1:12" ht="21">
      <c r="A457" s="10" t="s">
        <v>2096</v>
      </c>
      <c r="B457" s="76" t="s">
        <v>2097</v>
      </c>
      <c r="C457" s="44" t="s">
        <v>45</v>
      </c>
      <c r="D457" s="63" t="s">
        <v>2098</v>
      </c>
      <c r="E457" s="6">
        <v>36915</v>
      </c>
      <c r="F457" s="15">
        <f>SUM(E457*7/107)</f>
        <v>2415</v>
      </c>
      <c r="G457" s="2">
        <f t="shared" si="55"/>
        <v>345</v>
      </c>
      <c r="H457" s="7">
        <f t="shared" si="54"/>
        <v>36570</v>
      </c>
      <c r="I457" s="40" t="s">
        <v>18</v>
      </c>
      <c r="J457" s="34" t="s">
        <v>297</v>
      </c>
      <c r="K457" s="39" t="s">
        <v>2099</v>
      </c>
      <c r="L457" s="13">
        <v>45401</v>
      </c>
    </row>
    <row r="458" spans="1:12" ht="21">
      <c r="A458" s="18" t="s">
        <v>2100</v>
      </c>
      <c r="B458" s="76" t="s">
        <v>804</v>
      </c>
      <c r="C458" s="44" t="s">
        <v>63</v>
      </c>
      <c r="D458" s="63" t="s">
        <v>30</v>
      </c>
      <c r="E458" s="27">
        <v>52349.75</v>
      </c>
      <c r="F458" s="15">
        <f>SUM(E458*7/107)</f>
        <v>3424.75</v>
      </c>
      <c r="G458" s="2">
        <f t="shared" si="55"/>
        <v>489.25</v>
      </c>
      <c r="H458" s="7">
        <f t="shared" si="54"/>
        <v>51860.5</v>
      </c>
      <c r="I458" s="40" t="s">
        <v>37</v>
      </c>
      <c r="J458" s="34" t="s">
        <v>42</v>
      </c>
      <c r="K458" s="37" t="s">
        <v>2101</v>
      </c>
      <c r="L458" s="13">
        <v>45401</v>
      </c>
    </row>
    <row r="459" spans="1:12" ht="21">
      <c r="A459" s="10" t="s">
        <v>2102</v>
      </c>
      <c r="B459" s="9" t="s">
        <v>416</v>
      </c>
      <c r="C459" s="44" t="s">
        <v>125</v>
      </c>
      <c r="D459" s="63" t="s">
        <v>2103</v>
      </c>
      <c r="E459" s="6">
        <v>74166</v>
      </c>
      <c r="F459" s="15">
        <f>SUM(E459*7/107)</f>
        <v>4851.981308411215</v>
      </c>
      <c r="G459" s="2">
        <f t="shared" si="55"/>
        <v>693.1401869158879</v>
      </c>
      <c r="H459" s="7">
        <f t="shared" si="54"/>
        <v>73472.85981308411</v>
      </c>
      <c r="I459" s="40" t="s">
        <v>16</v>
      </c>
      <c r="J459" s="34" t="s">
        <v>418</v>
      </c>
      <c r="K459" s="14" t="s">
        <v>2104</v>
      </c>
      <c r="L459" s="13">
        <v>45401</v>
      </c>
    </row>
    <row r="460" spans="1:12" ht="21">
      <c r="A460" s="10" t="s">
        <v>2105</v>
      </c>
      <c r="B460" s="76" t="s">
        <v>2106</v>
      </c>
      <c r="C460" s="44" t="s">
        <v>109</v>
      </c>
      <c r="D460" s="63" t="s">
        <v>112</v>
      </c>
      <c r="E460" s="6">
        <v>40027.8</v>
      </c>
      <c r="F460" s="15"/>
      <c r="G460" s="2"/>
      <c r="H460" s="7">
        <f>SUM(E460-G460)</f>
        <v>40027.8</v>
      </c>
      <c r="I460" s="40" t="s">
        <v>16</v>
      </c>
      <c r="J460" s="36" t="s">
        <v>114</v>
      </c>
      <c r="K460" s="95" t="s">
        <v>2107</v>
      </c>
      <c r="L460" s="13">
        <v>45401</v>
      </c>
    </row>
    <row r="461" spans="1:12" ht="21">
      <c r="A461" s="10" t="s">
        <v>2108</v>
      </c>
      <c r="B461" s="9" t="s">
        <v>179</v>
      </c>
      <c r="C461" s="44" t="s">
        <v>125</v>
      </c>
      <c r="D461" s="45" t="s">
        <v>2109</v>
      </c>
      <c r="E461" s="82">
        <v>94500</v>
      </c>
      <c r="F461" s="78">
        <f>SUM(E461*7/107)</f>
        <v>6182.242990654206</v>
      </c>
      <c r="G461" s="79">
        <f>SUM(E461-F461)*1/100</f>
        <v>883.1775700934579</v>
      </c>
      <c r="H461" s="80">
        <f>SUM(E461-G461)</f>
        <v>93616.82242990655</v>
      </c>
      <c r="I461" s="40" t="s">
        <v>16</v>
      </c>
      <c r="J461" s="34" t="s">
        <v>119</v>
      </c>
      <c r="K461" s="38" t="s">
        <v>2110</v>
      </c>
      <c r="L461" s="13">
        <v>45401</v>
      </c>
    </row>
    <row r="462" spans="1:12" ht="21">
      <c r="A462" s="10" t="s">
        <v>2071</v>
      </c>
      <c r="B462" s="9" t="s">
        <v>179</v>
      </c>
      <c r="C462" s="44" t="s">
        <v>125</v>
      </c>
      <c r="D462" s="63" t="s">
        <v>2111</v>
      </c>
      <c r="E462" s="6">
        <v>599035</v>
      </c>
      <c r="F462" s="78">
        <f>SUM(E462*7/107)</f>
        <v>39189.20560747664</v>
      </c>
      <c r="G462" s="79">
        <f>SUM(E462-F462)*1/100</f>
        <v>5598.457943925234</v>
      </c>
      <c r="H462" s="80">
        <f aca="true" t="shared" si="56" ref="H462:H484">SUM(E462-G462)</f>
        <v>593436.5420560747</v>
      </c>
      <c r="I462" s="40" t="s">
        <v>16</v>
      </c>
      <c r="J462" s="34" t="s">
        <v>1933</v>
      </c>
      <c r="K462" s="38" t="s">
        <v>2112</v>
      </c>
      <c r="L462" s="13">
        <v>45401</v>
      </c>
    </row>
    <row r="463" spans="1:12" ht="21">
      <c r="A463" s="10" t="s">
        <v>2113</v>
      </c>
      <c r="B463" s="9" t="s">
        <v>2114</v>
      </c>
      <c r="C463" s="44" t="s">
        <v>88</v>
      </c>
      <c r="D463" s="45" t="s">
        <v>2115</v>
      </c>
      <c r="E463" s="77">
        <v>20383.5</v>
      </c>
      <c r="F463" s="78">
        <f>SUM(E463*7/107)</f>
        <v>1333.5</v>
      </c>
      <c r="G463" s="79">
        <f>SUM(E463-F463)*1/100</f>
        <v>190.5</v>
      </c>
      <c r="H463" s="80">
        <f t="shared" si="56"/>
        <v>20193</v>
      </c>
      <c r="I463" s="40" t="s">
        <v>17</v>
      </c>
      <c r="J463" s="64" t="s">
        <v>1840</v>
      </c>
      <c r="K463" s="43"/>
      <c r="L463" s="13">
        <v>45392</v>
      </c>
    </row>
    <row r="464" spans="1:12" ht="21">
      <c r="A464" s="10" t="s">
        <v>2116</v>
      </c>
      <c r="B464" s="9" t="s">
        <v>2114</v>
      </c>
      <c r="C464" s="44" t="s">
        <v>88</v>
      </c>
      <c r="D464" s="45" t="s">
        <v>2115</v>
      </c>
      <c r="E464" s="82">
        <v>6634</v>
      </c>
      <c r="F464" s="78">
        <f>SUM(E464*7/107)</f>
        <v>434</v>
      </c>
      <c r="G464" s="79">
        <f>SUM(E464-F464)*1/100</f>
        <v>62</v>
      </c>
      <c r="H464" s="80">
        <f t="shared" si="56"/>
        <v>6572</v>
      </c>
      <c r="I464" s="40" t="s">
        <v>17</v>
      </c>
      <c r="J464" s="64" t="s">
        <v>1840</v>
      </c>
      <c r="K464" s="38"/>
      <c r="L464" s="13">
        <v>45392</v>
      </c>
    </row>
    <row r="465" spans="1:12" ht="21">
      <c r="A465" s="10" t="s">
        <v>2117</v>
      </c>
      <c r="B465" s="9" t="s">
        <v>33</v>
      </c>
      <c r="C465" s="44" t="s">
        <v>169</v>
      </c>
      <c r="D465" s="45" t="s">
        <v>46</v>
      </c>
      <c r="E465" s="82">
        <v>7150.75</v>
      </c>
      <c r="F465" s="78"/>
      <c r="G465" s="79"/>
      <c r="H465" s="80">
        <f t="shared" si="56"/>
        <v>7150.75</v>
      </c>
      <c r="I465" s="40" t="s">
        <v>17</v>
      </c>
      <c r="J465" s="64" t="s">
        <v>34</v>
      </c>
      <c r="K465" s="38" t="s">
        <v>2118</v>
      </c>
      <c r="L465" s="13">
        <v>45392</v>
      </c>
    </row>
    <row r="466" spans="1:12" ht="21">
      <c r="A466" s="18" t="s">
        <v>2119</v>
      </c>
      <c r="B466" s="9" t="s">
        <v>33</v>
      </c>
      <c r="C466" s="44" t="s">
        <v>2120</v>
      </c>
      <c r="D466" s="45" t="s">
        <v>46</v>
      </c>
      <c r="E466" s="6">
        <v>2968</v>
      </c>
      <c r="F466" s="78"/>
      <c r="G466" s="79"/>
      <c r="H466" s="7">
        <f t="shared" si="56"/>
        <v>2968</v>
      </c>
      <c r="I466" s="40" t="s">
        <v>17</v>
      </c>
      <c r="J466" s="64" t="s">
        <v>34</v>
      </c>
      <c r="K466" s="35" t="s">
        <v>2121</v>
      </c>
      <c r="L466" s="13">
        <v>45392</v>
      </c>
    </row>
    <row r="467" spans="1:12" ht="21">
      <c r="A467" s="18" t="s">
        <v>2122</v>
      </c>
      <c r="B467" s="9" t="s">
        <v>33</v>
      </c>
      <c r="C467" s="44" t="s">
        <v>2120</v>
      </c>
      <c r="D467" s="45" t="s">
        <v>46</v>
      </c>
      <c r="E467" s="6">
        <v>7420</v>
      </c>
      <c r="F467" s="78"/>
      <c r="G467" s="79"/>
      <c r="H467" s="7">
        <f t="shared" si="56"/>
        <v>7420</v>
      </c>
      <c r="I467" s="40" t="s">
        <v>17</v>
      </c>
      <c r="J467" s="64" t="s">
        <v>34</v>
      </c>
      <c r="K467" s="35" t="s">
        <v>2123</v>
      </c>
      <c r="L467" s="13">
        <v>45392</v>
      </c>
    </row>
    <row r="468" spans="1:12" ht="21">
      <c r="A468" s="21" t="s">
        <v>2124</v>
      </c>
      <c r="B468" s="33" t="s">
        <v>2125</v>
      </c>
      <c r="C468" s="4" t="s">
        <v>140</v>
      </c>
      <c r="D468" s="5" t="s">
        <v>2126</v>
      </c>
      <c r="E468" s="23">
        <v>1000</v>
      </c>
      <c r="F468" s="78"/>
      <c r="G468" s="79"/>
      <c r="H468" s="7">
        <f t="shared" si="56"/>
        <v>1000</v>
      </c>
      <c r="I468" s="19" t="s">
        <v>18</v>
      </c>
      <c r="J468" s="64" t="s">
        <v>2127</v>
      </c>
      <c r="K468" s="35" t="s">
        <v>2128</v>
      </c>
      <c r="L468" s="13">
        <v>45405</v>
      </c>
    </row>
    <row r="469" spans="1:12" ht="21">
      <c r="A469" s="21" t="s">
        <v>2129</v>
      </c>
      <c r="B469" s="33" t="s">
        <v>2125</v>
      </c>
      <c r="C469" s="4" t="s">
        <v>153</v>
      </c>
      <c r="D469" s="5" t="s">
        <v>2130</v>
      </c>
      <c r="E469" s="82">
        <v>3800</v>
      </c>
      <c r="F469" s="78"/>
      <c r="G469" s="79"/>
      <c r="H469" s="7">
        <f t="shared" si="56"/>
        <v>3800</v>
      </c>
      <c r="I469" s="41">
        <f>SUM(H468:H470)</f>
        <v>12800</v>
      </c>
      <c r="J469" s="36"/>
      <c r="K469" s="35" t="s">
        <v>2131</v>
      </c>
      <c r="L469" s="13">
        <v>45405</v>
      </c>
    </row>
    <row r="470" spans="1:12" ht="21">
      <c r="A470" s="21" t="s">
        <v>2132</v>
      </c>
      <c r="B470" s="33" t="s">
        <v>2125</v>
      </c>
      <c r="C470" s="4" t="s">
        <v>140</v>
      </c>
      <c r="D470" s="5" t="s">
        <v>532</v>
      </c>
      <c r="E470" s="82">
        <v>8000</v>
      </c>
      <c r="F470" s="78"/>
      <c r="G470" s="79"/>
      <c r="H470" s="7">
        <f t="shared" si="56"/>
        <v>8000</v>
      </c>
      <c r="I470" s="26"/>
      <c r="J470" s="64"/>
      <c r="K470" s="35" t="s">
        <v>2133</v>
      </c>
      <c r="L470" s="13">
        <v>45405</v>
      </c>
    </row>
    <row r="471" spans="1:12" ht="21">
      <c r="A471" s="21" t="s">
        <v>2134</v>
      </c>
      <c r="B471" s="33" t="s">
        <v>22</v>
      </c>
      <c r="C471" s="4" t="s">
        <v>58</v>
      </c>
      <c r="D471" s="5" t="s">
        <v>46</v>
      </c>
      <c r="E471" s="77">
        <v>483</v>
      </c>
      <c r="F471" s="78"/>
      <c r="G471" s="79"/>
      <c r="H471" s="7">
        <f t="shared" si="56"/>
        <v>483</v>
      </c>
      <c r="I471" s="40" t="s">
        <v>16</v>
      </c>
      <c r="J471" s="36" t="s">
        <v>23</v>
      </c>
      <c r="K471" s="35" t="s">
        <v>2135</v>
      </c>
      <c r="L471" s="13">
        <v>45405</v>
      </c>
    </row>
    <row r="472" spans="1:12" ht="21">
      <c r="A472" s="21" t="s">
        <v>2136</v>
      </c>
      <c r="B472" s="33" t="s">
        <v>22</v>
      </c>
      <c r="C472" s="44" t="s">
        <v>1873</v>
      </c>
      <c r="D472" s="5" t="s">
        <v>46</v>
      </c>
      <c r="E472" s="77">
        <v>4300</v>
      </c>
      <c r="F472" s="78"/>
      <c r="G472" s="79"/>
      <c r="H472" s="7">
        <f t="shared" si="56"/>
        <v>4300</v>
      </c>
      <c r="I472" s="41">
        <f>SUM(H471:H473)</f>
        <v>9783</v>
      </c>
      <c r="J472" s="36"/>
      <c r="K472" s="35" t="s">
        <v>2137</v>
      </c>
      <c r="L472" s="13">
        <v>45405</v>
      </c>
    </row>
    <row r="473" spans="1:12" ht="21">
      <c r="A473" s="18" t="s">
        <v>2138</v>
      </c>
      <c r="B473" s="33" t="s">
        <v>22</v>
      </c>
      <c r="C473" s="44" t="s">
        <v>79</v>
      </c>
      <c r="D473" s="5" t="s">
        <v>46</v>
      </c>
      <c r="E473" s="6">
        <v>5000</v>
      </c>
      <c r="F473" s="78"/>
      <c r="G473" s="79"/>
      <c r="H473" s="7">
        <f t="shared" si="56"/>
        <v>5000</v>
      </c>
      <c r="I473" s="40"/>
      <c r="J473" s="36"/>
      <c r="K473" s="35" t="s">
        <v>2139</v>
      </c>
      <c r="L473" s="13">
        <v>45405</v>
      </c>
    </row>
    <row r="474" spans="1:12" ht="21">
      <c r="A474" s="21" t="s">
        <v>2140</v>
      </c>
      <c r="B474" s="33" t="s">
        <v>108</v>
      </c>
      <c r="C474" s="44" t="s">
        <v>109</v>
      </c>
      <c r="D474" s="5" t="s">
        <v>2141</v>
      </c>
      <c r="E474" s="77">
        <v>35000</v>
      </c>
      <c r="F474" s="78">
        <f>SUM(E474*7/107)</f>
        <v>2289.7196261682243</v>
      </c>
      <c r="G474" s="79">
        <f>SUM(E474-F474)*1/100</f>
        <v>327.10280373831773</v>
      </c>
      <c r="H474" s="7">
        <f t="shared" si="56"/>
        <v>34672.897196261685</v>
      </c>
      <c r="I474" s="40" t="s">
        <v>14</v>
      </c>
      <c r="J474" s="36" t="s">
        <v>110</v>
      </c>
      <c r="K474" s="35" t="s">
        <v>2142</v>
      </c>
      <c r="L474" s="13">
        <v>45405</v>
      </c>
    </row>
    <row r="475" spans="1:12" ht="21">
      <c r="A475" s="18" t="s">
        <v>2143</v>
      </c>
      <c r="B475" s="33" t="s">
        <v>147</v>
      </c>
      <c r="C475" s="44" t="s">
        <v>109</v>
      </c>
      <c r="D475" s="5" t="s">
        <v>1669</v>
      </c>
      <c r="E475" s="6">
        <v>6170</v>
      </c>
      <c r="F475" s="78"/>
      <c r="G475" s="79"/>
      <c r="H475" s="7">
        <f t="shared" si="56"/>
        <v>6170</v>
      </c>
      <c r="I475" s="40" t="s">
        <v>18</v>
      </c>
      <c r="J475" s="36" t="s">
        <v>127</v>
      </c>
      <c r="K475" s="35" t="s">
        <v>2144</v>
      </c>
      <c r="L475" s="13">
        <v>45405</v>
      </c>
    </row>
    <row r="476" spans="1:12" ht="21">
      <c r="A476" s="10" t="s">
        <v>2145</v>
      </c>
      <c r="B476" s="33" t="s">
        <v>2030</v>
      </c>
      <c r="C476" s="4" t="s">
        <v>169</v>
      </c>
      <c r="D476" s="45" t="s">
        <v>2032</v>
      </c>
      <c r="E476" s="6">
        <v>16852.5</v>
      </c>
      <c r="F476" s="78">
        <f>SUM(E476*7/107)</f>
        <v>1102.5</v>
      </c>
      <c r="G476" s="79">
        <f aca="true" t="shared" si="57" ref="G476:G481">SUM(E476-F476)*1/100</f>
        <v>157.5</v>
      </c>
      <c r="H476" s="7">
        <f t="shared" si="56"/>
        <v>16695</v>
      </c>
      <c r="I476" s="40" t="s">
        <v>14</v>
      </c>
      <c r="J476" s="36" t="s">
        <v>2033</v>
      </c>
      <c r="K476" s="39"/>
      <c r="L476" s="13">
        <v>45405</v>
      </c>
    </row>
    <row r="477" spans="1:12" ht="21">
      <c r="A477" s="10" t="s">
        <v>2146</v>
      </c>
      <c r="B477" s="33" t="s">
        <v>2147</v>
      </c>
      <c r="C477" s="4" t="s">
        <v>88</v>
      </c>
      <c r="D477" s="45" t="s">
        <v>1681</v>
      </c>
      <c r="E477" s="6">
        <v>79060</v>
      </c>
      <c r="F477" s="78"/>
      <c r="G477" s="79">
        <f t="shared" si="57"/>
        <v>790.6</v>
      </c>
      <c r="H477" s="7">
        <f t="shared" si="56"/>
        <v>78269.4</v>
      </c>
      <c r="I477" s="40" t="s">
        <v>16</v>
      </c>
      <c r="J477" s="36" t="s">
        <v>105</v>
      </c>
      <c r="K477" s="39" t="s">
        <v>2148</v>
      </c>
      <c r="L477" s="13">
        <v>45405</v>
      </c>
    </row>
    <row r="478" spans="1:12" ht="21">
      <c r="A478" s="21" t="s">
        <v>2149</v>
      </c>
      <c r="B478" s="76" t="s">
        <v>67</v>
      </c>
      <c r="C478" s="4" t="s">
        <v>45</v>
      </c>
      <c r="D478" s="5" t="s">
        <v>2150</v>
      </c>
      <c r="E478" s="23">
        <v>38841</v>
      </c>
      <c r="F478" s="15">
        <f>SUM(E478*7/107)</f>
        <v>2541</v>
      </c>
      <c r="G478" s="2">
        <f t="shared" si="57"/>
        <v>363</v>
      </c>
      <c r="H478" s="7">
        <f t="shared" si="56"/>
        <v>38478</v>
      </c>
      <c r="I478" s="19" t="s">
        <v>14</v>
      </c>
      <c r="J478" s="20" t="s">
        <v>68</v>
      </c>
      <c r="K478" s="35" t="s">
        <v>2151</v>
      </c>
      <c r="L478" s="13">
        <v>45405</v>
      </c>
    </row>
    <row r="479" spans="1:12" ht="21">
      <c r="A479" s="10" t="s">
        <v>2152</v>
      </c>
      <c r="B479" s="76" t="s">
        <v>804</v>
      </c>
      <c r="C479" s="4" t="s">
        <v>2080</v>
      </c>
      <c r="D479" s="5" t="s">
        <v>2153</v>
      </c>
      <c r="E479" s="6">
        <v>3367.29</v>
      </c>
      <c r="F479" s="15">
        <f>SUM(E479*7/107)</f>
        <v>220.29</v>
      </c>
      <c r="G479" s="2">
        <f t="shared" si="57"/>
        <v>31.47</v>
      </c>
      <c r="H479" s="7">
        <f t="shared" si="56"/>
        <v>3335.82</v>
      </c>
      <c r="I479" s="40" t="s">
        <v>37</v>
      </c>
      <c r="J479" s="34" t="s">
        <v>2154</v>
      </c>
      <c r="K479" s="35" t="s">
        <v>2155</v>
      </c>
      <c r="L479" s="13">
        <v>45405</v>
      </c>
    </row>
    <row r="480" spans="1:12" ht="21">
      <c r="A480" s="10" t="s">
        <v>2156</v>
      </c>
      <c r="B480" s="76" t="s">
        <v>2157</v>
      </c>
      <c r="C480" s="4" t="s">
        <v>140</v>
      </c>
      <c r="D480" s="5" t="s">
        <v>2158</v>
      </c>
      <c r="E480" s="6">
        <v>2000</v>
      </c>
      <c r="F480" s="15">
        <f>SUM(E480*7/107)</f>
        <v>130.84112149532712</v>
      </c>
      <c r="G480" s="2">
        <f t="shared" si="57"/>
        <v>18.69158878504673</v>
      </c>
      <c r="H480" s="7">
        <f t="shared" si="56"/>
        <v>1981.3084112149534</v>
      </c>
      <c r="I480" s="19" t="s">
        <v>18</v>
      </c>
      <c r="J480" s="34" t="s">
        <v>2159</v>
      </c>
      <c r="K480" s="35" t="s">
        <v>2160</v>
      </c>
      <c r="L480" s="13">
        <v>45405</v>
      </c>
    </row>
    <row r="481" spans="1:12" ht="21">
      <c r="A481" s="10" t="s">
        <v>2161</v>
      </c>
      <c r="B481" s="76" t="s">
        <v>770</v>
      </c>
      <c r="C481" s="4" t="s">
        <v>60</v>
      </c>
      <c r="D481" s="5" t="s">
        <v>2162</v>
      </c>
      <c r="E481" s="6">
        <v>32100</v>
      </c>
      <c r="F481" s="15">
        <f>SUM(E481*7/107)</f>
        <v>2100</v>
      </c>
      <c r="G481" s="2">
        <f t="shared" si="57"/>
        <v>300</v>
      </c>
      <c r="H481" s="7">
        <f t="shared" si="56"/>
        <v>31800</v>
      </c>
      <c r="I481" s="40" t="s">
        <v>14</v>
      </c>
      <c r="J481" s="34" t="s">
        <v>772</v>
      </c>
      <c r="K481" s="35" t="s">
        <v>2163</v>
      </c>
      <c r="L481" s="13">
        <v>45405</v>
      </c>
    </row>
    <row r="482" spans="1:12" ht="21">
      <c r="A482" s="10" t="s">
        <v>2164</v>
      </c>
      <c r="B482" s="76" t="s">
        <v>2165</v>
      </c>
      <c r="C482" s="4" t="s">
        <v>169</v>
      </c>
      <c r="D482" s="5" t="s">
        <v>2166</v>
      </c>
      <c r="E482" s="6">
        <v>4350</v>
      </c>
      <c r="F482" s="15"/>
      <c r="G482" s="2"/>
      <c r="H482" s="7">
        <f t="shared" si="56"/>
        <v>4350</v>
      </c>
      <c r="I482" s="40" t="s">
        <v>16</v>
      </c>
      <c r="J482" s="34" t="s">
        <v>2038</v>
      </c>
      <c r="K482" s="35" t="s">
        <v>2167</v>
      </c>
      <c r="L482" s="13">
        <v>45405</v>
      </c>
    </row>
    <row r="483" spans="1:12" ht="21">
      <c r="A483" s="10" t="s">
        <v>2168</v>
      </c>
      <c r="B483" s="76" t="s">
        <v>2169</v>
      </c>
      <c r="C483" s="4" t="s">
        <v>2170</v>
      </c>
      <c r="D483" s="5" t="s">
        <v>2171</v>
      </c>
      <c r="E483" s="6">
        <v>2590</v>
      </c>
      <c r="F483" s="15"/>
      <c r="G483" s="2"/>
      <c r="H483" s="7">
        <f t="shared" si="56"/>
        <v>2590</v>
      </c>
      <c r="I483" s="19" t="s">
        <v>18</v>
      </c>
      <c r="J483" s="34" t="s">
        <v>25</v>
      </c>
      <c r="K483" s="38" t="s">
        <v>2172</v>
      </c>
      <c r="L483" s="13">
        <v>45405</v>
      </c>
    </row>
    <row r="484" spans="1:12" ht="21">
      <c r="A484" s="10" t="s">
        <v>2173</v>
      </c>
      <c r="B484" s="76" t="s">
        <v>2174</v>
      </c>
      <c r="C484" s="4" t="s">
        <v>58</v>
      </c>
      <c r="D484" s="5" t="s">
        <v>2175</v>
      </c>
      <c r="E484" s="6">
        <v>19902</v>
      </c>
      <c r="F484" s="15">
        <f>SUM(E484*7/107)</f>
        <v>1302</v>
      </c>
      <c r="G484" s="2">
        <f>SUM(E484-F484)*1/100</f>
        <v>186</v>
      </c>
      <c r="H484" s="7">
        <f t="shared" si="56"/>
        <v>19716</v>
      </c>
      <c r="I484" s="19" t="s">
        <v>18</v>
      </c>
      <c r="J484" s="34" t="s">
        <v>339</v>
      </c>
      <c r="K484" s="38" t="s">
        <v>2176</v>
      </c>
      <c r="L484" s="13">
        <v>45405</v>
      </c>
    </row>
    <row r="485" spans="1:12" ht="21">
      <c r="A485" s="10" t="s">
        <v>2177</v>
      </c>
      <c r="B485" s="9" t="s">
        <v>124</v>
      </c>
      <c r="C485" s="44" t="s">
        <v>125</v>
      </c>
      <c r="D485" s="63" t="s">
        <v>2178</v>
      </c>
      <c r="E485" s="6">
        <v>352565</v>
      </c>
      <c r="F485" s="78">
        <f>SUM(E485*7/107)</f>
        <v>23065</v>
      </c>
      <c r="G485" s="79">
        <f>SUM(E485-F485)*1/100</f>
        <v>3295</v>
      </c>
      <c r="H485" s="7">
        <f>SUM(E485-G485)-4800</f>
        <v>344470</v>
      </c>
      <c r="I485" s="40" t="s">
        <v>32</v>
      </c>
      <c r="J485" s="34" t="s">
        <v>126</v>
      </c>
      <c r="K485" s="95" t="s">
        <v>2179</v>
      </c>
      <c r="L485" s="13">
        <v>45405</v>
      </c>
    </row>
    <row r="486" spans="1:12" ht="21">
      <c r="A486" s="10"/>
      <c r="B486" s="76" t="s">
        <v>26</v>
      </c>
      <c r="C486" s="4" t="s">
        <v>125</v>
      </c>
      <c r="D486" s="9" t="s">
        <v>331</v>
      </c>
      <c r="E486" s="77"/>
      <c r="F486" s="78">
        <f>SUM(E486*7/107)</f>
        <v>0</v>
      </c>
      <c r="G486" s="79">
        <f>SUM(E486-F486)*1/100</f>
        <v>0</v>
      </c>
      <c r="H486" s="7">
        <v>4800</v>
      </c>
      <c r="I486" s="40" t="s">
        <v>17</v>
      </c>
      <c r="J486" s="64" t="s">
        <v>28</v>
      </c>
      <c r="K486" s="38"/>
      <c r="L486" s="13">
        <v>45405</v>
      </c>
    </row>
    <row r="487" spans="1:12" ht="21">
      <c r="A487" s="10" t="s">
        <v>2180</v>
      </c>
      <c r="B487" s="9" t="s">
        <v>1808</v>
      </c>
      <c r="C487" s="44" t="s">
        <v>125</v>
      </c>
      <c r="D487" s="63" t="s">
        <v>2181</v>
      </c>
      <c r="E487" s="6">
        <v>803249</v>
      </c>
      <c r="F487" s="85">
        <f>SUM(E487*7/107)</f>
        <v>52549</v>
      </c>
      <c r="G487" s="86">
        <f>SUM(E487-F487)*1/100</f>
        <v>7507</v>
      </c>
      <c r="H487" s="7">
        <f>SUM(E487-G487)-4800</f>
        <v>790942</v>
      </c>
      <c r="I487" s="40" t="s">
        <v>15</v>
      </c>
      <c r="J487" s="36" t="s">
        <v>330</v>
      </c>
      <c r="K487" s="43" t="s">
        <v>2182</v>
      </c>
      <c r="L487" s="13">
        <v>45405</v>
      </c>
    </row>
    <row r="488" spans="1:12" ht="21">
      <c r="A488" s="10"/>
      <c r="B488" s="9" t="s">
        <v>26</v>
      </c>
      <c r="C488" s="44"/>
      <c r="D488" s="63" t="s">
        <v>27</v>
      </c>
      <c r="E488" s="6"/>
      <c r="F488" s="85"/>
      <c r="G488" s="86"/>
      <c r="H488" s="7">
        <v>4800</v>
      </c>
      <c r="I488" s="40" t="s">
        <v>17</v>
      </c>
      <c r="J488" s="64" t="s">
        <v>28</v>
      </c>
      <c r="K488" s="38"/>
      <c r="L488" s="13">
        <v>45405</v>
      </c>
    </row>
    <row r="489" spans="1:12" ht="21">
      <c r="A489" s="10" t="s">
        <v>2183</v>
      </c>
      <c r="B489" s="9" t="s">
        <v>133</v>
      </c>
      <c r="C489" s="44" t="s">
        <v>125</v>
      </c>
      <c r="D489" s="45" t="s">
        <v>2184</v>
      </c>
      <c r="E489" s="77">
        <v>1176666</v>
      </c>
      <c r="F489" s="78">
        <f>SUM(E489*7/107)</f>
        <v>76978.14953271027</v>
      </c>
      <c r="G489" s="79">
        <f>SUM(E489-F489)*1/100</f>
        <v>10996.878504672897</v>
      </c>
      <c r="H489" s="80">
        <f>SUM(E489-G489)</f>
        <v>1165669.1214953272</v>
      </c>
      <c r="I489" s="40" t="s">
        <v>15</v>
      </c>
      <c r="J489" s="34" t="s">
        <v>35</v>
      </c>
      <c r="K489" s="24">
        <v>67002090</v>
      </c>
      <c r="L489" s="13">
        <v>45405</v>
      </c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2014-11-27T02:50:46Z</dcterms:created>
  <dcterms:modified xsi:type="dcterms:W3CDTF">2024-04-22T09:50:52Z</dcterms:modified>
  <cp:category/>
  <cp:version/>
  <cp:contentType/>
  <cp:contentStatus/>
</cp:coreProperties>
</file>